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28324"/>
  <workbookPr dateCompatibility="0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P:\COMUM\PASTA NOVA\DEMAIS RAMOS\NÁUTICO\"/>
    </mc:Choice>
  </mc:AlternateContent>
  <xr:revisionPtr revIDLastSave="0" documentId="8_{D0479BC8-2D05-47D8-9859-6EA8594F0F56}" xr6:coauthVersionLast="47" xr6:coauthVersionMax="47" xr10:uidLastSave="{00000000-0000-0000-0000-000000000000}"/>
  <workbookProtection lockStructure="1"/>
  <bookViews>
    <workbookView xWindow="-120" yWindow="-120" windowWidth="20730" windowHeight="11040" xr2:uid="{00000000-000D-0000-FFFF-FFFF00000000}"/>
  </bookViews>
  <sheets>
    <sheet name="Quest" sheetId="23" r:id="rId1"/>
    <sheet name="Apoio Taxas" sheetId="1" state="hidden" r:id="rId2"/>
    <sheet name="Cobs. Adicionais" sheetId="4" state="hidden" r:id="rId3"/>
    <sheet name="Agravos" sheetId="2" state="hidden" r:id="rId4"/>
    <sheet name="Capa" sheetId="7" state="hidden" r:id="rId5"/>
    <sheet name="Plan1" sheetId="10" state="hidden" r:id="rId6"/>
    <sheet name="Reports" sheetId="11" state="hidden" r:id="rId7"/>
    <sheet name="Suporte" sheetId="15" state="hidden" r:id="rId8"/>
    <sheet name="Parcelamento" sheetId="18" state="hidden" r:id="rId9"/>
    <sheet name="Coeficientes" sheetId="20" state="hidden" r:id="rId10"/>
  </sheets>
  <externalReferences>
    <externalReference r:id="rId11"/>
  </externalReferences>
  <definedNames>
    <definedName name="_xlnm._FilterDatabase" localSheetId="5" hidden="1">Plan1!$I$7:$J$7</definedName>
    <definedName name="AERO" localSheetId="7">#REF!</definedName>
    <definedName name="AERO">#REF!</definedName>
    <definedName name="Aeronautico" localSheetId="7">Suporte!$B$31:$B$33</definedName>
    <definedName name="Aeronautico">[1]Suporte!$B$31:$B$33</definedName>
    <definedName name="Aplica" localSheetId="7">Suporte!$F$15:$F$16</definedName>
    <definedName name="Aplica">[1]Suporte!$E$17:$E$18</definedName>
    <definedName name="_xlnm.Print_Area" localSheetId="4">Capa!$B$1:$M$45</definedName>
    <definedName name="_xlnm.Print_Area" localSheetId="0">Quest!$A$2:$G$205</definedName>
    <definedName name="ASA_RETA" localSheetId="7">#REF!</definedName>
    <definedName name="ASA_RETA">#REF!</definedName>
    <definedName name="Caracteristica" localSheetId="7">Suporte!$F$33:$F$37</definedName>
    <definedName name="Caracteristica">[1]Suporte!$E$35:$E$39</definedName>
    <definedName name="categoria_ress">Suporte!$F$82:$F$84</definedName>
    <definedName name="CDC" localSheetId="7">Suporte!$F$2:$F$8</definedName>
    <definedName name="CDC">[1]Suporte!$E$2:$E$10</definedName>
    <definedName name="Contratacao" localSheetId="7">Suporte!$F$55:$F$57</definedName>
    <definedName name="Contratacao">[1]Suporte!$E$57:$E$59</definedName>
    <definedName name="D_O" localSheetId="7">#REF!</definedName>
    <definedName name="D_O">#REF!</definedName>
    <definedName name="Decidir" localSheetId="7">Suporte!$F$11:$F$12</definedName>
    <definedName name="Decidir">[1]Suporte!$E$13:$E$14</definedName>
    <definedName name="Demanda" localSheetId="7">Suporte!$F$64:$F$66</definedName>
    <definedName name="Demanda">[1]Suporte!$E$66:$E$68</definedName>
    <definedName name="Grupo" localSheetId="7">Suporte!$B$2:$B$8</definedName>
    <definedName name="Grupo">[1]Suporte!$B$2:$B$8</definedName>
    <definedName name="MARINE" localSheetId="7">#REF!</definedName>
    <definedName name="MARINE">#REF!</definedName>
    <definedName name="Maritimos" localSheetId="7">Suporte!$B$28:$B$30</definedName>
    <definedName name="Maritimos">[1]Suporte!$B$28:$B$30</definedName>
    <definedName name="Modalidades_Aeronautico" localSheetId="7">Suporte!$B$175:$B$190</definedName>
    <definedName name="Modalidades_Aeronautico">[1]Suporte!$B$175:$B$190</definedName>
    <definedName name="Modalidades_Maritimos" localSheetId="7">Suporte!$B$165:$B$174</definedName>
    <definedName name="Modalidades_Maritimos">[1]Suporte!$B$165:$B$174</definedName>
    <definedName name="Modalidades_Patrimonial" localSheetId="7">Suporte!$B$36:$B$61</definedName>
    <definedName name="Modalidades_Patrimonial">[1]Suporte!$B$36:$B$61</definedName>
    <definedName name="Modalidades_Responsabilidades" localSheetId="7">Suporte!$B$72:$B$116</definedName>
    <definedName name="Modalidades_Responsabilidades">[1]Suporte!$B$72:$B$116</definedName>
    <definedName name="Modalidades_Riscos_Especiais" localSheetId="7">Suporte!$B$62:$B$71</definedName>
    <definedName name="Modalidades_Riscos_Especiais">[1]Suporte!$B$62:$B$71</definedName>
    <definedName name="Modalidades_Riscos_Financeiros" localSheetId="7">Suporte!$B$141:$B$164</definedName>
    <definedName name="Modalidades_Riscos_Financeiros">[1]Suporte!$B$141:$B$164</definedName>
    <definedName name="Modalidades_Transporte" localSheetId="7">Suporte!$B$117:$B$140</definedName>
    <definedName name="Modalidades_Transporte">[1]Suporte!$B$117:$B$140</definedName>
    <definedName name="Moeda" localSheetId="7">Suporte!$F$46:$F$47</definedName>
    <definedName name="Moeda">[1]Suporte!$E$48:$E$49</definedName>
    <definedName name="motivo_nao_emissao" localSheetId="7">Suporte!$F$74:$F$79</definedName>
    <definedName name="motivo_nao_emissao">[1]Suporte!$E$76:$E$81</definedName>
    <definedName name="Negocio" localSheetId="7">Suporte!$F$40:$F$43</definedName>
    <definedName name="Negocio">[1]Suporte!$E$42:$E$45</definedName>
    <definedName name="Parcelamento" localSheetId="7">Suporte!$F$60:$F$61</definedName>
    <definedName name="Parcelamento">[1]Suporte!$E$62:$E$63</definedName>
    <definedName name="Patrimonial" localSheetId="7">Suporte!$B$10:$B$13</definedName>
    <definedName name="Patrimonial">[1]Suporte!$B$10:$B$13</definedName>
    <definedName name="Projeto" localSheetId="7">Suporte!$F$22:$F$30</definedName>
    <definedName name="Projeto">[1]Suporte!$E$24:$E$32</definedName>
    <definedName name="RC_A" localSheetId="7">#REF!</definedName>
    <definedName name="RC_A">#REF!</definedName>
    <definedName name="RC_HANGAR" localSheetId="7">#REF!</definedName>
    <definedName name="RC_HANGAR">#REF!</definedName>
    <definedName name="RC_PRO" localSheetId="7">#REF!</definedName>
    <definedName name="RC_PRO">#REF!</definedName>
    <definedName name="RCF" localSheetId="7">#REF!</definedName>
    <definedName name="RCF">#REF!</definedName>
    <definedName name="RCF_D" localSheetId="7">#REF!</definedName>
    <definedName name="RCF_D">#REF!</definedName>
    <definedName name="RCG" localSheetId="7">#REF!</definedName>
    <definedName name="RCG">#REF!</definedName>
    <definedName name="RCT_A" localSheetId="7">#REF!</definedName>
    <definedName name="RCT_A">#REF!</definedName>
    <definedName name="RCT_F" localSheetId="7">#REF!</definedName>
    <definedName name="RCT_F">#REF!</definedName>
    <definedName name="RCT_R" localSheetId="7">#REF!</definedName>
    <definedName name="RCT_R">#REF!</definedName>
    <definedName name="RCT_VI" localSheetId="7">#REF!</definedName>
    <definedName name="RCT_VI">#REF!</definedName>
    <definedName name="RD" localSheetId="7">#REF!</definedName>
    <definedName name="RD">#REF!</definedName>
    <definedName name="RE" localSheetId="7">#REF!</definedName>
    <definedName name="RE">#REF!</definedName>
    <definedName name="Responsabilidades" localSheetId="7">Suporte!$B$15:$B$17</definedName>
    <definedName name="Responsabilidades">[1]Suporte!$B$15:$B$17</definedName>
    <definedName name="Resseguro" localSheetId="7">Suporte!$F$50:$F$52</definedName>
    <definedName name="Resseguro">[1]Suporte!$E$52:$E$54</definedName>
    <definedName name="Riscos_Especiais" localSheetId="7">Suporte!$B$14:$B$14</definedName>
    <definedName name="Riscos_Especiais">[1]Suporte!$B$14:$B$14</definedName>
    <definedName name="Riscos_Financeiros" localSheetId="7">Suporte!$B$26:$B$27</definedName>
    <definedName name="Riscos_Financeiros">[1]Suporte!$B$26:$B$27</definedName>
    <definedName name="RN" localSheetId="7">#REF!</definedName>
    <definedName name="RN">#REF!</definedName>
    <definedName name="RO" localSheetId="7">#REF!</definedName>
    <definedName name="RO">#REF!</definedName>
    <definedName name="ROPort" localSheetId="7">#REF!</definedName>
    <definedName name="ROPort">#REF!</definedName>
    <definedName name="RP" localSheetId="7">#REF!</definedName>
    <definedName name="RP">#REF!</definedName>
    <definedName name="Secoes" localSheetId="7">Suporte!$F$69:$F$71</definedName>
    <definedName name="Secoes">[1]Suporte!$E$71:$E$73</definedName>
    <definedName name="SIC_CODE" localSheetId="7">Suporte!$AE$2:$AE$445</definedName>
    <definedName name="SIC_CODE">[1]Suporte!$AA$2:$AA$445</definedName>
    <definedName name="Tbl_Broker">[1]Tbl_Broker!$A$2:$A$35</definedName>
    <definedName name="TI" localSheetId="7">#REF!</definedName>
    <definedName name="TI">#REF!</definedName>
    <definedName name="_xlnm.Print_Titles" localSheetId="0">Quest!$3:$6</definedName>
    <definedName name="TN" localSheetId="7">#REF!</definedName>
    <definedName name="TN">#REF!</definedName>
    <definedName name="Transporte" localSheetId="7">Suporte!$B$18:$B$25</definedName>
    <definedName name="Transporte">[1]Suporte!$B$18:$B$25</definedName>
    <definedName name="Vazio" localSheetId="7">Suporte!$F$19</definedName>
    <definedName name="Vazio">[1]Suporte!$E$21</definedName>
    <definedName name="vlrpg30">Suporte!$AH$21:$AH$27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B5" i="18" l="1"/>
  <c r="C2" i="20" s="1"/>
  <c r="C16" i="20" s="1"/>
  <c r="B4" i="18"/>
  <c r="B3" i="18"/>
  <c r="C10" i="20" l="1"/>
  <c r="C6" i="20"/>
  <c r="D7" i="20"/>
  <c r="D15" i="20"/>
  <c r="C7" i="20"/>
  <c r="D5" i="20"/>
  <c r="C14" i="20"/>
  <c r="D13" i="20"/>
  <c r="C15" i="20"/>
  <c r="D8" i="20"/>
  <c r="C12" i="20"/>
  <c r="D9" i="20"/>
  <c r="C9" i="20"/>
  <c r="C5" i="20"/>
  <c r="D6" i="20"/>
  <c r="H7" i="20"/>
  <c r="C13" i="20"/>
  <c r="D10" i="20"/>
  <c r="C8" i="20"/>
  <c r="D11" i="20"/>
  <c r="D12" i="20"/>
  <c r="C11" i="20"/>
  <c r="D14" i="20"/>
  <c r="G45" i="18"/>
  <c r="G31" i="18"/>
  <c r="G9" i="18"/>
  <c r="C9" i="18"/>
  <c r="G52" i="18" l="1"/>
  <c r="G50" i="18"/>
  <c r="G48" i="18"/>
  <c r="G46" i="18"/>
  <c r="G44" i="18"/>
  <c r="G42" i="18"/>
  <c r="G36" i="18"/>
  <c r="G34" i="18"/>
  <c r="G32" i="18"/>
  <c r="G30" i="18"/>
  <c r="G28" i="18"/>
  <c r="G26" i="18"/>
  <c r="G29" i="18"/>
  <c r="G35" i="18"/>
  <c r="G47" i="18"/>
  <c r="G27" i="18"/>
  <c r="G37" i="18"/>
  <c r="G49" i="18"/>
  <c r="G33" i="18"/>
  <c r="G43" i="18"/>
  <c r="G51" i="18"/>
  <c r="C190" i="15" l="1"/>
  <c r="C189" i="15"/>
  <c r="C188" i="15"/>
  <c r="C187" i="15"/>
  <c r="C186" i="15"/>
  <c r="C185" i="15"/>
  <c r="C184" i="15"/>
  <c r="C183" i="15"/>
  <c r="C182" i="15"/>
  <c r="C181" i="15"/>
  <c r="C180" i="15"/>
  <c r="C179" i="15"/>
  <c r="C178" i="15"/>
  <c r="C177" i="15"/>
  <c r="C176" i="15"/>
  <c r="C175" i="15"/>
  <c r="C174" i="15"/>
  <c r="C173" i="15"/>
  <c r="C172" i="15"/>
  <c r="C171" i="15"/>
  <c r="C170" i="15"/>
  <c r="C169" i="15"/>
  <c r="C168" i="15"/>
  <c r="C167" i="15"/>
  <c r="C166" i="15"/>
  <c r="C165" i="15"/>
  <c r="C164" i="15"/>
  <c r="C163" i="15"/>
  <c r="C162" i="15"/>
  <c r="C161" i="15"/>
  <c r="C160" i="15"/>
  <c r="C159" i="15"/>
  <c r="C158" i="15"/>
  <c r="C157" i="15"/>
  <c r="C156" i="15"/>
  <c r="C155" i="15"/>
  <c r="C154" i="15"/>
  <c r="C153" i="15"/>
  <c r="C152" i="15"/>
  <c r="C151" i="15"/>
  <c r="C150" i="15"/>
  <c r="C149" i="15"/>
  <c r="C148" i="15"/>
  <c r="C147" i="15"/>
  <c r="C146" i="15"/>
  <c r="AK145" i="15"/>
  <c r="AI145" i="15"/>
  <c r="C145" i="15"/>
  <c r="AK144" i="15"/>
  <c r="AI144" i="15"/>
  <c r="C144" i="15"/>
  <c r="AK143" i="15"/>
  <c r="AI143" i="15"/>
  <c r="C143" i="15"/>
  <c r="AK142" i="15"/>
  <c r="AI142" i="15"/>
  <c r="C142" i="15"/>
  <c r="AK141" i="15"/>
  <c r="AI141" i="15"/>
  <c r="C141" i="15"/>
  <c r="AK140" i="15"/>
  <c r="AI140" i="15"/>
  <c r="C140" i="15"/>
  <c r="AK139" i="15"/>
  <c r="AI139" i="15"/>
  <c r="C139" i="15"/>
  <c r="AK138" i="15"/>
  <c r="AI138" i="15"/>
  <c r="C138" i="15"/>
  <c r="AK137" i="15"/>
  <c r="AI137" i="15"/>
  <c r="C137" i="15"/>
  <c r="AK136" i="15"/>
  <c r="AI136" i="15"/>
  <c r="C136" i="15"/>
  <c r="AK135" i="15"/>
  <c r="AI135" i="15"/>
  <c r="C135" i="15"/>
  <c r="AK134" i="15"/>
  <c r="AI134" i="15"/>
  <c r="C134" i="15"/>
  <c r="AK133" i="15"/>
  <c r="AI133" i="15"/>
  <c r="C133" i="15"/>
  <c r="AK132" i="15"/>
  <c r="AI132" i="15"/>
  <c r="C132" i="15"/>
  <c r="AK131" i="15"/>
  <c r="AI131" i="15"/>
  <c r="C131" i="15"/>
  <c r="AK130" i="15"/>
  <c r="AI130" i="15"/>
  <c r="C130" i="15"/>
  <c r="AK129" i="15"/>
  <c r="AI129" i="15"/>
  <c r="C129" i="15"/>
  <c r="AK128" i="15"/>
  <c r="AI128" i="15"/>
  <c r="C128" i="15"/>
  <c r="AK127" i="15"/>
  <c r="AI127" i="15"/>
  <c r="C127" i="15"/>
  <c r="AK126" i="15"/>
  <c r="AI126" i="15"/>
  <c r="C126" i="15"/>
  <c r="AK125" i="15"/>
  <c r="AI125" i="15"/>
  <c r="C125" i="15"/>
  <c r="AK124" i="15"/>
  <c r="AI124" i="15"/>
  <c r="C124" i="15"/>
  <c r="AK123" i="15"/>
  <c r="AI123" i="15"/>
  <c r="C123" i="15"/>
  <c r="AK122" i="15"/>
  <c r="AI122" i="15"/>
  <c r="C122" i="15"/>
  <c r="AK121" i="15"/>
  <c r="AI121" i="15"/>
  <c r="C121" i="15"/>
  <c r="AK120" i="15"/>
  <c r="AI120" i="15"/>
  <c r="C120" i="15"/>
  <c r="AK119" i="15"/>
  <c r="AI119" i="15"/>
  <c r="C119" i="15"/>
  <c r="AK118" i="15"/>
  <c r="AI118" i="15"/>
  <c r="C118" i="15"/>
  <c r="AK117" i="15"/>
  <c r="AI117" i="15"/>
  <c r="C117" i="15"/>
  <c r="AK116" i="15"/>
  <c r="AI116" i="15"/>
  <c r="C116" i="15"/>
  <c r="AK115" i="15"/>
  <c r="AI115" i="15"/>
  <c r="C115" i="15"/>
  <c r="AK114" i="15"/>
  <c r="AI114" i="15"/>
  <c r="C114" i="15"/>
  <c r="AK113" i="15"/>
  <c r="AI113" i="15"/>
  <c r="C113" i="15"/>
  <c r="AK112" i="15"/>
  <c r="AI112" i="15"/>
  <c r="C112" i="15"/>
  <c r="AK111" i="15"/>
  <c r="AI111" i="15"/>
  <c r="C111" i="15"/>
  <c r="AK110" i="15"/>
  <c r="AI110" i="15"/>
  <c r="C110" i="15"/>
  <c r="AK109" i="15"/>
  <c r="AI109" i="15"/>
  <c r="C109" i="15"/>
  <c r="AK108" i="15"/>
  <c r="AI108" i="15"/>
  <c r="C108" i="15"/>
  <c r="AK107" i="15"/>
  <c r="AI107" i="15"/>
  <c r="C107" i="15"/>
  <c r="AK106" i="15"/>
  <c r="AI106" i="15"/>
  <c r="C106" i="15"/>
  <c r="AK105" i="15"/>
  <c r="AI105" i="15"/>
  <c r="C105" i="15"/>
  <c r="AK104" i="15"/>
  <c r="AI104" i="15"/>
  <c r="C104" i="15"/>
  <c r="AK103" i="15"/>
  <c r="AI103" i="15"/>
  <c r="C103" i="15"/>
  <c r="AK102" i="15"/>
  <c r="AI102" i="15"/>
  <c r="C102" i="15"/>
  <c r="AK101" i="15"/>
  <c r="AI101" i="15"/>
  <c r="C101" i="15"/>
  <c r="AK100" i="15"/>
  <c r="AI100" i="15"/>
  <c r="C100" i="15"/>
  <c r="AK99" i="15"/>
  <c r="AI99" i="15"/>
  <c r="C99" i="15"/>
  <c r="AK98" i="15"/>
  <c r="AI98" i="15"/>
  <c r="C98" i="15"/>
  <c r="AK97" i="15"/>
  <c r="AI97" i="15"/>
  <c r="C97" i="15"/>
  <c r="AK96" i="15"/>
  <c r="AI96" i="15"/>
  <c r="C96" i="15"/>
  <c r="AK95" i="15"/>
  <c r="AI95" i="15"/>
  <c r="C95" i="15"/>
  <c r="AK94" i="15"/>
  <c r="AI94" i="15"/>
  <c r="C94" i="15"/>
  <c r="AK93" i="15"/>
  <c r="AI93" i="15"/>
  <c r="C93" i="15"/>
  <c r="AK92" i="15"/>
  <c r="AI92" i="15"/>
  <c r="C92" i="15"/>
  <c r="AK91" i="15"/>
  <c r="AI91" i="15"/>
  <c r="C91" i="15"/>
  <c r="AK90" i="15"/>
  <c r="AI90" i="15"/>
  <c r="C90" i="15"/>
  <c r="AK89" i="15"/>
  <c r="AI89" i="15"/>
  <c r="C89" i="15"/>
  <c r="AK88" i="15"/>
  <c r="AI88" i="15"/>
  <c r="C88" i="15"/>
  <c r="AK87" i="15"/>
  <c r="AI87" i="15"/>
  <c r="C87" i="15"/>
  <c r="AK86" i="15"/>
  <c r="AI86" i="15"/>
  <c r="C86" i="15"/>
  <c r="AK85" i="15"/>
  <c r="AI85" i="15"/>
  <c r="C85" i="15"/>
  <c r="AK84" i="15"/>
  <c r="AI84" i="15"/>
  <c r="C84" i="15"/>
  <c r="AK83" i="15"/>
  <c r="AI83" i="15"/>
  <c r="C83" i="15"/>
  <c r="AK82" i="15"/>
  <c r="AI82" i="15"/>
  <c r="C82" i="15"/>
  <c r="AK81" i="15"/>
  <c r="AI81" i="15"/>
  <c r="C81" i="15"/>
  <c r="AK80" i="15"/>
  <c r="AI80" i="15"/>
  <c r="C80" i="15"/>
  <c r="AK79" i="15"/>
  <c r="AI79" i="15"/>
  <c r="C79" i="15"/>
  <c r="AK78" i="15"/>
  <c r="AI78" i="15"/>
  <c r="C78" i="15"/>
  <c r="AK77" i="15"/>
  <c r="AI77" i="15"/>
  <c r="C77" i="15"/>
  <c r="AK76" i="15"/>
  <c r="AI76" i="15"/>
  <c r="C76" i="15"/>
  <c r="AK75" i="15"/>
  <c r="AI75" i="15"/>
  <c r="C75" i="15"/>
  <c r="AK74" i="15"/>
  <c r="AI74" i="15"/>
  <c r="C74" i="15"/>
  <c r="AK73" i="15"/>
  <c r="AI73" i="15"/>
  <c r="C73" i="15"/>
  <c r="AK72" i="15"/>
  <c r="AI72" i="15"/>
  <c r="C72" i="15"/>
  <c r="AK71" i="15"/>
  <c r="AI71" i="15"/>
  <c r="C71" i="15"/>
  <c r="AK70" i="15"/>
  <c r="AI70" i="15"/>
  <c r="C70" i="15"/>
  <c r="AK69" i="15"/>
  <c r="AI69" i="15"/>
  <c r="C69" i="15"/>
  <c r="AK68" i="15"/>
  <c r="AI68" i="15"/>
  <c r="C68" i="15"/>
  <c r="AK67" i="15"/>
  <c r="AI67" i="15"/>
  <c r="C67" i="15"/>
  <c r="AK66" i="15"/>
  <c r="AI66" i="15"/>
  <c r="C66" i="15"/>
  <c r="AK65" i="15"/>
  <c r="AI65" i="15"/>
  <c r="C65" i="15"/>
  <c r="AK64" i="15"/>
  <c r="AI64" i="15"/>
  <c r="C64" i="15"/>
  <c r="AK63" i="15"/>
  <c r="AI63" i="15"/>
  <c r="C63" i="15"/>
  <c r="AK62" i="15"/>
  <c r="AI62" i="15"/>
  <c r="C62" i="15"/>
  <c r="AK61" i="15"/>
  <c r="AI61" i="15"/>
  <c r="C61" i="15"/>
  <c r="AK60" i="15"/>
  <c r="AI60" i="15"/>
  <c r="C60" i="15"/>
  <c r="AK59" i="15"/>
  <c r="AI59" i="15"/>
  <c r="C59" i="15"/>
  <c r="AK58" i="15"/>
  <c r="AI58" i="15"/>
  <c r="C58" i="15"/>
  <c r="AK57" i="15"/>
  <c r="AI57" i="15"/>
  <c r="C57" i="15"/>
  <c r="AK56" i="15"/>
  <c r="AI56" i="15"/>
  <c r="C56" i="15"/>
  <c r="AK55" i="15"/>
  <c r="AI55" i="15"/>
  <c r="C55" i="15"/>
  <c r="AK54" i="15"/>
  <c r="AI54" i="15"/>
  <c r="C54" i="15"/>
  <c r="AK53" i="15"/>
  <c r="AI53" i="15"/>
  <c r="C53" i="15"/>
  <c r="AK52" i="15"/>
  <c r="AI52" i="15"/>
  <c r="C52" i="15"/>
  <c r="AK51" i="15"/>
  <c r="AI51" i="15"/>
  <c r="C51" i="15"/>
  <c r="AK50" i="15"/>
  <c r="AI50" i="15"/>
  <c r="C50" i="15"/>
  <c r="AK49" i="15"/>
  <c r="AI49" i="15"/>
  <c r="C49" i="15"/>
  <c r="AK48" i="15"/>
  <c r="AI48" i="15"/>
  <c r="C48" i="15"/>
  <c r="AK47" i="15"/>
  <c r="AI47" i="15"/>
  <c r="C47" i="15"/>
  <c r="AK46" i="15"/>
  <c r="AI46" i="15"/>
  <c r="C46" i="15"/>
  <c r="AK45" i="15"/>
  <c r="AI45" i="15"/>
  <c r="C45" i="15"/>
  <c r="AK44" i="15"/>
  <c r="AI44" i="15"/>
  <c r="C44" i="15"/>
  <c r="AK43" i="15"/>
  <c r="AI43" i="15"/>
  <c r="C43" i="15"/>
  <c r="AK42" i="15"/>
  <c r="AI42" i="15"/>
  <c r="C42" i="15"/>
  <c r="AK41" i="15"/>
  <c r="AI41" i="15"/>
  <c r="C41" i="15"/>
  <c r="AK40" i="15"/>
  <c r="AI40" i="15"/>
  <c r="C40" i="15"/>
  <c r="AK39" i="15"/>
  <c r="AI39" i="15"/>
  <c r="C39" i="15"/>
  <c r="C38" i="15"/>
  <c r="C37" i="15"/>
  <c r="C36" i="15"/>
  <c r="U15" i="15"/>
  <c r="S15" i="15"/>
  <c r="O15" i="15"/>
  <c r="U14" i="15"/>
  <c r="S14" i="15"/>
  <c r="O14" i="15"/>
  <c r="L14" i="15"/>
  <c r="N14" i="15" s="1"/>
  <c r="U13" i="15"/>
  <c r="S13" i="15"/>
  <c r="O13" i="15"/>
  <c r="L13" i="15"/>
  <c r="N13" i="15" s="1"/>
  <c r="U12" i="15"/>
  <c r="S12" i="15"/>
  <c r="O12" i="15"/>
  <c r="L12" i="15"/>
  <c r="N12" i="15" s="1"/>
  <c r="U11" i="15"/>
  <c r="S11" i="15"/>
  <c r="O11" i="15"/>
  <c r="L11" i="15"/>
  <c r="N11" i="15" s="1"/>
  <c r="U10" i="15"/>
  <c r="S10" i="15"/>
  <c r="O10" i="15"/>
  <c r="L10" i="15"/>
  <c r="N10" i="15" s="1"/>
  <c r="U9" i="15"/>
  <c r="S9" i="15"/>
  <c r="O9" i="15"/>
  <c r="L9" i="15"/>
  <c r="N9" i="15" s="1"/>
  <c r="U8" i="15"/>
  <c r="Q8" i="15"/>
  <c r="S8" i="15" s="1"/>
  <c r="L8" i="15"/>
  <c r="N8" i="15" s="1"/>
  <c r="U7" i="15"/>
  <c r="S7" i="15"/>
  <c r="O7" i="15"/>
  <c r="L7" i="15"/>
  <c r="N7" i="15" s="1"/>
  <c r="U6" i="15"/>
  <c r="S6" i="15"/>
  <c r="O6" i="15"/>
  <c r="L6" i="15"/>
  <c r="N6" i="15" s="1"/>
  <c r="U5" i="15"/>
  <c r="S5" i="15"/>
  <c r="O5" i="15"/>
  <c r="L5" i="15"/>
  <c r="N5" i="15" s="1"/>
  <c r="U4" i="15"/>
  <c r="S4" i="15"/>
  <c r="O4" i="15"/>
  <c r="L4" i="15"/>
  <c r="N4" i="15" s="1"/>
  <c r="O8" i="15" l="1"/>
  <c r="G15" i="10" l="1"/>
  <c r="G14" i="10"/>
  <c r="F14" i="10"/>
  <c r="F15" i="10"/>
  <c r="F13" i="10"/>
  <c r="G13" i="10" s="1"/>
  <c r="F11" i="10" l="1"/>
  <c r="O4" i="4" l="1"/>
  <c r="O5" i="4"/>
  <c r="G10" i="4"/>
  <c r="G9" i="4"/>
  <c r="G5" i="4"/>
  <c r="G4" i="4"/>
  <c r="C7" i="4"/>
  <c r="E26" i="2"/>
  <c r="E27" i="2" s="1"/>
  <c r="E28" i="2" s="1"/>
  <c r="E29" i="2" s="1"/>
  <c r="E30" i="2" s="1"/>
  <c r="E31" i="2" s="1"/>
  <c r="E32" i="2" s="1"/>
  <c r="E33" i="2" s="1"/>
  <c r="E34" i="2" s="1"/>
  <c r="E18" i="2"/>
  <c r="E19" i="2" s="1"/>
  <c r="E20" i="2" s="1"/>
  <c r="E21" i="2" s="1"/>
  <c r="E22" i="2" s="1"/>
  <c r="E23" i="2" s="1"/>
  <c r="E24" i="2" s="1"/>
  <c r="E16" i="2"/>
  <c r="E9" i="2"/>
  <c r="E10" i="2" s="1"/>
  <c r="E6" i="2"/>
  <c r="E7" i="2" s="1"/>
  <c r="E4" i="2"/>
  <c r="I21" i="1"/>
  <c r="H21" i="1"/>
  <c r="H20" i="1"/>
  <c r="H16" i="1"/>
  <c r="I9" i="1"/>
  <c r="H9" i="1"/>
  <c r="H8" i="1"/>
  <c r="H4" i="1"/>
  <c r="B25" i="1"/>
  <c r="B26" i="1" s="1"/>
  <c r="B22" i="1"/>
  <c r="B23" i="1" s="1"/>
  <c r="A24" i="1" s="1"/>
  <c r="A25" i="1" s="1"/>
  <c r="A26" i="1" s="1"/>
  <c r="B19" i="1"/>
  <c r="B20" i="1" s="1"/>
  <c r="A21" i="1" s="1"/>
  <c r="A22" i="1" s="1"/>
  <c r="A23" i="1" s="1"/>
  <c r="B16" i="1"/>
  <c r="B17" i="1" s="1"/>
  <c r="A18" i="1" s="1"/>
  <c r="A19" i="1" s="1"/>
  <c r="A20" i="1" s="1"/>
  <c r="B13" i="1"/>
  <c r="B14" i="1" s="1"/>
  <c r="A15" i="1" s="1"/>
  <c r="A16" i="1" s="1"/>
  <c r="A17" i="1" s="1"/>
  <c r="B10" i="1"/>
  <c r="B11" i="1" s="1"/>
  <c r="A12" i="1" s="1"/>
  <c r="A13" i="1" s="1"/>
  <c r="A14" i="1" s="1"/>
  <c r="C7" i="1"/>
  <c r="C6" i="1"/>
  <c r="A7" i="1"/>
  <c r="A8" i="1" s="1"/>
  <c r="B7" i="1"/>
  <c r="B8" i="1" s="1"/>
  <c r="A9" i="1" s="1"/>
  <c r="A10" i="1" s="1"/>
  <c r="A11" i="1" s="1"/>
  <c r="B4" i="1"/>
  <c r="B5" i="1" s="1"/>
  <c r="A4" i="1"/>
  <c r="A5" i="1" s="1"/>
  <c r="B2" i="18" l="1"/>
  <c r="D46" i="18" l="1"/>
  <c r="D51" i="18"/>
  <c r="D26" i="18"/>
  <c r="D30" i="18"/>
  <c r="D35" i="18"/>
  <c r="G10" i="18"/>
  <c r="G13" i="18"/>
  <c r="G11" i="18"/>
  <c r="F10" i="18"/>
  <c r="F12" i="18"/>
  <c r="F15" i="18"/>
  <c r="C11" i="18"/>
  <c r="C18" i="18"/>
  <c r="C16" i="18"/>
  <c r="B16" i="18"/>
  <c r="B10" i="18"/>
  <c r="B15" i="18"/>
  <c r="B51" i="18"/>
  <c r="I51" i="18" s="1"/>
  <c r="J51" i="18" s="1"/>
  <c r="B35" i="18"/>
  <c r="B34" i="18"/>
  <c r="B46" i="18"/>
  <c r="B30" i="18"/>
  <c r="B45" i="18"/>
  <c r="D50" i="18"/>
  <c r="D29" i="18"/>
  <c r="G12" i="18"/>
  <c r="G17" i="18"/>
  <c r="F14" i="18"/>
  <c r="F16" i="18"/>
  <c r="C15" i="18"/>
  <c r="B20" i="18"/>
  <c r="B19" i="18"/>
  <c r="B26" i="18"/>
  <c r="B42" i="18"/>
  <c r="D45" i="18"/>
  <c r="D43" i="18"/>
  <c r="D48" i="18"/>
  <c r="D33" i="18"/>
  <c r="D27" i="18"/>
  <c r="D32" i="18"/>
  <c r="G16" i="18"/>
  <c r="G14" i="18"/>
  <c r="G19" i="18"/>
  <c r="F18" i="18"/>
  <c r="F17" i="18"/>
  <c r="F13" i="18"/>
  <c r="C17" i="18"/>
  <c r="C19" i="18"/>
  <c r="B9" i="18"/>
  <c r="D9" i="18" s="1"/>
  <c r="K26" i="18" s="1"/>
  <c r="B13" i="18"/>
  <c r="B18" i="18"/>
  <c r="B28" i="18"/>
  <c r="B49" i="18"/>
  <c r="B37" i="18"/>
  <c r="B33" i="18"/>
  <c r="B52" i="18"/>
  <c r="D49" i="18"/>
  <c r="D47" i="18"/>
  <c r="D52" i="18"/>
  <c r="D37" i="18"/>
  <c r="D31" i="18"/>
  <c r="D36" i="18"/>
  <c r="G20" i="18"/>
  <c r="G18" i="18"/>
  <c r="F9" i="18"/>
  <c r="H9" i="18" s="1"/>
  <c r="K42" i="18" s="1"/>
  <c r="F19" i="18"/>
  <c r="F11" i="18"/>
  <c r="C10" i="18"/>
  <c r="C14" i="18"/>
  <c r="C12" i="18"/>
  <c r="B12" i="18"/>
  <c r="B17" i="18"/>
  <c r="B11" i="18"/>
  <c r="B31" i="18"/>
  <c r="B47" i="18"/>
  <c r="B50" i="18"/>
  <c r="B43" i="18"/>
  <c r="B29" i="18"/>
  <c r="B32" i="18"/>
  <c r="D42" i="18"/>
  <c r="D44" i="18"/>
  <c r="D34" i="18"/>
  <c r="D28" i="18"/>
  <c r="G15" i="18"/>
  <c r="F20" i="18"/>
  <c r="C13" i="18"/>
  <c r="C20" i="18"/>
  <c r="B14" i="18"/>
  <c r="B36" i="18"/>
  <c r="B27" i="18"/>
  <c r="B44" i="18"/>
  <c r="B48" i="18"/>
  <c r="I46" i="18" l="1"/>
  <c r="J46" i="18" s="1"/>
  <c r="I50" i="18"/>
  <c r="J50" i="18" s="1"/>
  <c r="D17" i="18"/>
  <c r="K34" i="18" s="1"/>
  <c r="I52" i="18"/>
  <c r="J52" i="18" s="1"/>
  <c r="I28" i="18"/>
  <c r="J28" i="18" s="1"/>
  <c r="I48" i="18"/>
  <c r="J48" i="18" s="1"/>
  <c r="D14" i="18"/>
  <c r="K31" i="18" s="1"/>
  <c r="H14" i="18"/>
  <c r="K47" i="18" s="1"/>
  <c r="I34" i="18"/>
  <c r="J34" i="18" s="1"/>
  <c r="I44" i="18"/>
  <c r="J44" i="18" s="1"/>
  <c r="I47" i="18"/>
  <c r="J47" i="18" s="1"/>
  <c r="D12" i="18"/>
  <c r="K29" i="18" s="1"/>
  <c r="I33" i="18"/>
  <c r="J33" i="18" s="1"/>
  <c r="D18" i="18"/>
  <c r="K35" i="18" s="1"/>
  <c r="I35" i="18"/>
  <c r="J35" i="18" s="1"/>
  <c r="D16" i="18"/>
  <c r="K33" i="18" s="1"/>
  <c r="I31" i="18"/>
  <c r="J31" i="18" s="1"/>
  <c r="I32" i="18"/>
  <c r="J32" i="18" s="1"/>
  <c r="D20" i="18"/>
  <c r="K37" i="18" s="1"/>
  <c r="I45" i="18"/>
  <c r="J45" i="18" s="1"/>
  <c r="H15" i="18"/>
  <c r="K48" i="18" s="1"/>
  <c r="I27" i="18"/>
  <c r="J27" i="18" s="1"/>
  <c r="H19" i="18"/>
  <c r="K52" i="18" s="1"/>
  <c r="I37" i="18"/>
  <c r="J37" i="18" s="1"/>
  <c r="D13" i="18"/>
  <c r="K30" i="18" s="1"/>
  <c r="H13" i="18"/>
  <c r="K46" i="18" s="1"/>
  <c r="I42" i="18"/>
  <c r="J42" i="18" s="1"/>
  <c r="I30" i="18"/>
  <c r="J30" i="18" s="1"/>
  <c r="H12" i="18"/>
  <c r="K45" i="18" s="1"/>
  <c r="H18" i="18"/>
  <c r="K51" i="18" s="1"/>
  <c r="D19" i="18"/>
  <c r="K36" i="18" s="1"/>
  <c r="D10" i="18"/>
  <c r="K27" i="18" s="1"/>
  <c r="H11" i="18"/>
  <c r="K44" i="18" s="1"/>
  <c r="B22" i="18"/>
  <c r="I29" i="18"/>
  <c r="J29" i="18" s="1"/>
  <c r="I36" i="18"/>
  <c r="J36" i="18" s="1"/>
  <c r="H20" i="18"/>
  <c r="I43" i="18"/>
  <c r="J43" i="18" s="1"/>
  <c r="D11" i="18"/>
  <c r="K28" i="18" s="1"/>
  <c r="I49" i="18"/>
  <c r="J49" i="18" s="1"/>
  <c r="H17" i="18"/>
  <c r="K50" i="18" s="1"/>
  <c r="I26" i="18"/>
  <c r="J26" i="18" s="1"/>
  <c r="H16" i="18"/>
  <c r="K49" i="18" s="1"/>
  <c r="D15" i="18"/>
  <c r="K32" i="18" s="1"/>
  <c r="H10" i="18"/>
  <c r="K43" i="18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msalvador</author>
  </authors>
  <commentList>
    <comment ref="K7" authorId="0" shapeId="3073" xr:uid="{00000000-0006-0000-0700-000001000000}">
      <text>
        <r>
          <rPr>
            <b/>
            <sz val="8"/>
            <color indexed="81"/>
            <rFont val="Tahoma"/>
            <family val="2"/>
          </rPr>
          <t>msalvador:</t>
        </r>
        <r>
          <rPr>
            <sz val="8"/>
            <color indexed="81"/>
            <rFont val="Tahoma"/>
            <family val="2"/>
          </rPr>
          <t xml:space="preserve">
Cambio na data de inicio de vigencia / emissão do risco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0</xdr:colOff>
                <xdr:row>5</xdr:row>
                <xdr:rowOff>104775</xdr:rowOff>
              </from>
              <to>
                <xdr:col>10</xdr:col>
                <xdr:colOff>228600</xdr:colOff>
                <xdr:row>9</xdr:row>
                <xdr:rowOff>9525</xdr:rowOff>
              </to>
            </anchor>
          </commentPr>
        </mc:Fallback>
      </mc:AlternateContent>
    </comment>
    <comment ref="K8" authorId="0" shapeId="3074" xr:uid="{00000000-0006-0000-0700-000002000000}">
      <text>
        <r>
          <rPr>
            <b/>
            <sz val="8"/>
            <color indexed="81"/>
            <rFont val="Tahoma"/>
            <family val="2"/>
          </rPr>
          <t>msalvador:</t>
        </r>
        <r>
          <rPr>
            <sz val="8"/>
            <color indexed="81"/>
            <rFont val="Tahoma"/>
            <family val="2"/>
          </rPr>
          <t xml:space="preserve">
Cambio na data de inicio de vigencia / emissão do risco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0</xdr:colOff>
                <xdr:row>6</xdr:row>
                <xdr:rowOff>104775</xdr:rowOff>
              </from>
              <to>
                <xdr:col>10</xdr:col>
                <xdr:colOff>228600</xdr:colOff>
                <xdr:row>10</xdr:row>
                <xdr:rowOff>9525</xdr:rowOff>
              </to>
            </anchor>
          </commentPr>
        </mc:Fallback>
      </mc:AlternateContent>
    </comment>
    <comment ref="K9" authorId="0" shapeId="3075" xr:uid="{00000000-0006-0000-0700-000003000000}">
      <text>
        <r>
          <rPr>
            <b/>
            <sz val="8"/>
            <color indexed="81"/>
            <rFont val="Tahoma"/>
            <family val="2"/>
          </rPr>
          <t>msalvador:</t>
        </r>
        <r>
          <rPr>
            <sz val="8"/>
            <color indexed="81"/>
            <rFont val="Tahoma"/>
            <family val="2"/>
          </rPr>
          <t xml:space="preserve">
Cambio na data de inicio de vigencia / emissão do risco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0</xdr:colOff>
                <xdr:row>7</xdr:row>
                <xdr:rowOff>104775</xdr:rowOff>
              </from>
              <to>
                <xdr:col>10</xdr:col>
                <xdr:colOff>228600</xdr:colOff>
                <xdr:row>11</xdr:row>
                <xdr:rowOff>19050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<sst xmlns="http://purl.oclc.org/ooxml/spreadsheetml/main" count="1141" uniqueCount="1048">
  <si>
    <t>Franquia</t>
  </si>
  <si>
    <t>Tx Ress</t>
  </si>
  <si>
    <t>TX Base Final</t>
  </si>
  <si>
    <t>Faixa Inicial</t>
  </si>
  <si>
    <t>Faixa Final</t>
  </si>
  <si>
    <t>Tx Ress (VA)</t>
  </si>
  <si>
    <t>TAXAS PARA A COBERTURA DE RC PERANTE TERCEIROS</t>
  </si>
  <si>
    <t>Franquias</t>
  </si>
  <si>
    <t>Para embarcações de Uso de Aluguel ou com fins lucrativos, a Franquia mínima será de R$ 5.000,00.</t>
  </si>
  <si>
    <t>TAXAS PARA A COBERTURA DE RC SEM CASCO</t>
  </si>
  <si>
    <t>Taxa Básica para Cobertura de Casco</t>
  </si>
  <si>
    <t>Agravos sobre Tipos de embarcação</t>
  </si>
  <si>
    <t>Tipo</t>
  </si>
  <si>
    <t>Iates</t>
  </si>
  <si>
    <t>Trawlers</t>
  </si>
  <si>
    <t>Day Cruiser</t>
  </si>
  <si>
    <t>Surface Drive</t>
  </si>
  <si>
    <t>Veleiros 1</t>
  </si>
  <si>
    <t>Catamarãs 1</t>
  </si>
  <si>
    <t>Trimarins 1</t>
  </si>
  <si>
    <t>Veleiros 2</t>
  </si>
  <si>
    <t>Catamarãs 2</t>
  </si>
  <si>
    <t>Trimarins 2</t>
  </si>
  <si>
    <t>Agravos para Embarcação</t>
  </si>
  <si>
    <t>1 - Motor diesel ou sem motor</t>
  </si>
  <si>
    <t>2 - Motor Gasolina</t>
  </si>
  <si>
    <t>Ano Construção</t>
  </si>
  <si>
    <t>Uso da Embarcação</t>
  </si>
  <si>
    <t xml:space="preserve">Ano </t>
  </si>
  <si>
    <t>agravo</t>
  </si>
  <si>
    <t>Particular</t>
  </si>
  <si>
    <t>Recreio</t>
  </si>
  <si>
    <t>Pesca</t>
  </si>
  <si>
    <t>Regatas Vela</t>
  </si>
  <si>
    <t>Exibição emba</t>
  </si>
  <si>
    <t>Exibição feira</t>
  </si>
  <si>
    <t>Aluguel pesca + Capitão</t>
  </si>
  <si>
    <t>Alugule + Trip Segu</t>
  </si>
  <si>
    <t>Charter Capitão</t>
  </si>
  <si>
    <t>Aluguel Passeio</t>
  </si>
  <si>
    <t>Charter Sem Capitão</t>
  </si>
  <si>
    <t>Porto de Atracação</t>
  </si>
  <si>
    <t>Local</t>
  </si>
  <si>
    <t>Espirito Santo</t>
  </si>
  <si>
    <t>Rio de Janeiro</t>
  </si>
  <si>
    <t>São Paulo</t>
  </si>
  <si>
    <t>Paraná</t>
  </si>
  <si>
    <t>Santa Catarina</t>
  </si>
  <si>
    <t>Rio Grande do Sul</t>
  </si>
  <si>
    <t>Bahia Alagoas</t>
  </si>
  <si>
    <t>Sergipe</t>
  </si>
  <si>
    <t>Paraíba</t>
  </si>
  <si>
    <t>Rio Grande do Norte</t>
  </si>
  <si>
    <t>Ceará</t>
  </si>
  <si>
    <t>Maranhão</t>
  </si>
  <si>
    <t>Piauí</t>
  </si>
  <si>
    <t>Pará</t>
  </si>
  <si>
    <t>Amapá</t>
  </si>
  <si>
    <t>Em Terra</t>
  </si>
  <si>
    <t>Água</t>
  </si>
  <si>
    <t>Perda Total</t>
  </si>
  <si>
    <t>Cob</t>
  </si>
  <si>
    <t>PT</t>
  </si>
  <si>
    <t>G&amp;G</t>
  </si>
  <si>
    <t>G&amp;G TRIA</t>
  </si>
  <si>
    <t>Cobertura de Objetos Pessoais</t>
  </si>
  <si>
    <t>Como Sub-Limite:</t>
  </si>
  <si>
    <t>Limite Adicional</t>
  </si>
  <si>
    <t>Franquias:</t>
  </si>
  <si>
    <t>Faixa In.</t>
  </si>
  <si>
    <t>Faixa Fin.</t>
  </si>
  <si>
    <t>Cobertura Despesas Médicas - Ocupantes</t>
  </si>
  <si>
    <t>Rouvo Furto Qualidifcado</t>
  </si>
  <si>
    <t>Dentro do limite:</t>
  </si>
  <si>
    <t>10% de perda - Min R$ 500</t>
  </si>
  <si>
    <t>Cobertura de Remoção de Destroços</t>
  </si>
  <si>
    <t>Tx</t>
  </si>
  <si>
    <t>10% dos Prejuízos com mínimo de R$ 2.000,00</t>
  </si>
  <si>
    <t>Flexibilidade</t>
  </si>
  <si>
    <t>Obs</t>
  </si>
  <si>
    <t>Mais de 5 Anos</t>
  </si>
  <si>
    <t>Menos 5 anos Mais R$ 5M</t>
  </si>
  <si>
    <t>Vigência</t>
  </si>
  <si>
    <t>Tipo de Seguro</t>
  </si>
  <si>
    <t xml:space="preserve">Seguro Novo </t>
  </si>
  <si>
    <t>Renovação Interna</t>
  </si>
  <si>
    <t>Renovação de Congênere</t>
  </si>
  <si>
    <t>Veleiros (Gasolina)</t>
  </si>
  <si>
    <t>Catamarãs (Gasolina)</t>
  </si>
  <si>
    <t>Fibra de Vidro</t>
  </si>
  <si>
    <t>Aço</t>
  </si>
  <si>
    <t>Resseguro</t>
  </si>
  <si>
    <t>Comissão</t>
  </si>
  <si>
    <t>Prêmios</t>
  </si>
  <si>
    <t>Prêmio Líquido</t>
  </si>
  <si>
    <t>Verificação</t>
  </si>
  <si>
    <t>Lanchas</t>
  </si>
  <si>
    <t>Gasolina</t>
  </si>
  <si>
    <t>Motor de Centro</t>
  </si>
  <si>
    <t>1+1</t>
  </si>
  <si>
    <t>1+2</t>
  </si>
  <si>
    <t>1+3</t>
  </si>
  <si>
    <t>1+4</t>
  </si>
  <si>
    <t>1+5</t>
  </si>
  <si>
    <t>1+6</t>
  </si>
  <si>
    <t>0+1</t>
  </si>
  <si>
    <t>0+2</t>
  </si>
  <si>
    <t>0+3</t>
  </si>
  <si>
    <t>0+4</t>
  </si>
  <si>
    <t>0+5</t>
  </si>
  <si>
    <t>0+6</t>
  </si>
  <si>
    <t>0+7</t>
  </si>
  <si>
    <t>Estudos:</t>
  </si>
  <si>
    <t>Ivan Campos</t>
  </si>
  <si>
    <t xml:space="preserve">Embarcações Identicas: </t>
  </si>
  <si>
    <t>LMI Básica</t>
  </si>
  <si>
    <t>LMI RC</t>
  </si>
  <si>
    <t>Rio - Angra</t>
  </si>
  <si>
    <t>Costa Leste América</t>
  </si>
  <si>
    <t>Costa Brasileira</t>
  </si>
  <si>
    <t>Lago e Agua doce</t>
  </si>
  <si>
    <t>Usando de base as duas de 13k</t>
  </si>
  <si>
    <t>Para Costa Leste América:</t>
  </si>
  <si>
    <t>20% de Agravo</t>
  </si>
  <si>
    <t>Para Lago e Agua Doce:</t>
  </si>
  <si>
    <t>15% de Desconto</t>
  </si>
  <si>
    <t>Veleiro</t>
  </si>
  <si>
    <t>Veleiros (Diesel)</t>
  </si>
  <si>
    <t>Catamarãs (Diesel)</t>
  </si>
  <si>
    <t>Trimarãs (Diesel)</t>
  </si>
  <si>
    <t>Trimarãs (Gasolina)</t>
  </si>
  <si>
    <t>PRIMEIRA PARCELA À VISTA</t>
  </si>
  <si>
    <t>PRIMEIRA PARCELA À 30 DIAS</t>
  </si>
  <si>
    <t>1a Parcela</t>
  </si>
  <si>
    <t>Demais</t>
  </si>
  <si>
    <t>Total</t>
  </si>
  <si>
    <t>IOF</t>
  </si>
  <si>
    <t>Prêmio Total</t>
  </si>
  <si>
    <t>Log de Bugs e Erros</t>
  </si>
  <si>
    <t>Usuário</t>
  </si>
  <si>
    <t>Problema</t>
  </si>
  <si>
    <t>Data</t>
  </si>
  <si>
    <t>Status</t>
  </si>
  <si>
    <t>Data Correção</t>
  </si>
  <si>
    <t>Corrigido Por</t>
  </si>
  <si>
    <t>Denis Oliveira</t>
  </si>
  <si>
    <t>Logo da segunda página da carta cotação fica fora de formatação após o uso da macro</t>
  </si>
  <si>
    <t>Corrigido</t>
  </si>
  <si>
    <t>Em Andamento</t>
  </si>
  <si>
    <t>Patrimonial / Danos</t>
  </si>
  <si>
    <t>Não</t>
  </si>
  <si>
    <t>Sim</t>
  </si>
  <si>
    <t>Negociação</t>
  </si>
  <si>
    <t>Automático</t>
  </si>
  <si>
    <t>N/A</t>
  </si>
  <si>
    <t>Câmbio</t>
  </si>
  <si>
    <t>À vista</t>
  </si>
  <si>
    <t>Responsabilidade</t>
  </si>
  <si>
    <t>14 Marítimos</t>
  </si>
  <si>
    <t>33 Marítimos (Casco)</t>
  </si>
  <si>
    <t>Marine</t>
  </si>
  <si>
    <t>BRL</t>
  </si>
  <si>
    <t>Alumínio</t>
  </si>
  <si>
    <t>##</t>
  </si>
  <si>
    <t>Grupo</t>
  </si>
  <si>
    <t>CDC</t>
  </si>
  <si>
    <t>% D.A. 2014</t>
  </si>
  <si>
    <t>Contratos</t>
  </si>
  <si>
    <t>SIC CODE</t>
  </si>
  <si>
    <t>01 Patrimonial</t>
  </si>
  <si>
    <t>113110 Ger. Liability, D&amp;O e E&amp;O</t>
  </si>
  <si>
    <t>Moeda</t>
  </si>
  <si>
    <t>2015-16</t>
  </si>
  <si>
    <t>100-9 PRODUÇÃO AGRÍCOLA - CULTURAS</t>
  </si>
  <si>
    <t>02 Riscos Especiais</t>
  </si>
  <si>
    <t>113210 Ger. Infraestrutura, Oil &amp; Gas</t>
  </si>
  <si>
    <t>LT</t>
  </si>
  <si>
    <t>Máximo</t>
  </si>
  <si>
    <t>XoL x LT</t>
  </si>
  <si>
    <t>LT + XoL</t>
  </si>
  <si>
    <t>Cedido</t>
  </si>
  <si>
    <t>Taxa de Ajuste</t>
  </si>
  <si>
    <t>Adm + Evt (%)</t>
  </si>
  <si>
    <t>200-5 Produtos agrícolas pecuária e Especialidades ANIMAL</t>
  </si>
  <si>
    <t>03 Responsabilidades</t>
  </si>
  <si>
    <t>113310 Ger. Property</t>
  </si>
  <si>
    <t>Property</t>
  </si>
  <si>
    <t>Atualizado 2015</t>
  </si>
  <si>
    <t>700-9 Serviços Agrícolas</t>
  </si>
  <si>
    <t>06 Transporte</t>
  </si>
  <si>
    <t>113410 Ger. Marine</t>
  </si>
  <si>
    <t>CAR / EAR</t>
  </si>
  <si>
    <t>800-5 FLORESTAIS</t>
  </si>
  <si>
    <t>Diferença</t>
  </si>
  <si>
    <t xml:space="preserve">Alçada Aprovação </t>
  </si>
  <si>
    <t>07 Riscos Financeiros</t>
  </si>
  <si>
    <t>113510 Ger. Garantia</t>
  </si>
  <si>
    <t>Miscelaneous</t>
  </si>
  <si>
    <t>Atualizado 2013</t>
  </si>
  <si>
    <t>900-9 Pesca, Caça e aprisionamento</t>
  </si>
  <si>
    <t xml:space="preserve">Até 5 dias </t>
  </si>
  <si>
    <t>Underwriter</t>
  </si>
  <si>
    <t>113710 Ger. Aeronáutico</t>
  </si>
  <si>
    <t>USD</t>
  </si>
  <si>
    <t>1000-4 METAL MINERAÇÃO</t>
  </si>
  <si>
    <t>Até 10 dias</t>
  </si>
  <si>
    <t>Superintendente</t>
  </si>
  <si>
    <t>15 Aeronáutico</t>
  </si>
  <si>
    <t>113610 Ger. Agribusiness</t>
  </si>
  <si>
    <t>Marine - Transp. Nac.</t>
  </si>
  <si>
    <t>1040-4 OURO E PRATA MINÉRIOS</t>
  </si>
  <si>
    <t xml:space="preserve">Até 15 dias </t>
  </si>
  <si>
    <t>Diretor</t>
  </si>
  <si>
    <t>Animais</t>
  </si>
  <si>
    <t>1090-4 DIVERSOS minérios metálicos</t>
  </si>
  <si>
    <t>Até 30 dias</t>
  </si>
  <si>
    <t>Vice Presidente</t>
  </si>
  <si>
    <t>18 Compreensivo Empresarial</t>
  </si>
  <si>
    <t>Decisão</t>
  </si>
  <si>
    <t>Liability</t>
  </si>
  <si>
    <t>1220-4 Hulha betuminosa e lignite</t>
  </si>
  <si>
    <t xml:space="preserve">Superior a 30 dias </t>
  </si>
  <si>
    <t>Presidente</t>
  </si>
  <si>
    <t>67 Riscos de Engenharia</t>
  </si>
  <si>
    <t>Garantia</t>
  </si>
  <si>
    <t>1221-4 Hulha betuminosa e lignite SUPERFÍCIE</t>
  </si>
  <si>
    <t>71 Riscos Diversos</t>
  </si>
  <si>
    <t>Aero - Hull</t>
  </si>
  <si>
    <t>c.c. 27,5% para Guerra</t>
  </si>
  <si>
    <t>1311-4 Petróleo bruto e gás natural</t>
  </si>
  <si>
    <t>96 Riscos Nomeados e Operacionais</t>
  </si>
  <si>
    <t>Aero - LUC</t>
  </si>
  <si>
    <t>AVN 52 s/ xs Liability</t>
  </si>
  <si>
    <t>1381-4 Perfuração de poços OIL &amp; GAS</t>
  </si>
  <si>
    <t>34 Riscos de Petroleo</t>
  </si>
  <si>
    <t>Aplica</t>
  </si>
  <si>
    <t>D&amp;O / E&amp;O</t>
  </si>
  <si>
    <t>1382-4 PETRÓLEO &amp; GÁS DE EXPLORAÇÃO DO CAMPO</t>
  </si>
  <si>
    <t>10 D&amp;O</t>
  </si>
  <si>
    <t>L. Técnico</t>
  </si>
  <si>
    <t>1389-4 PETRÓLEO &amp; GÁS DE CAMPO , NEC</t>
  </si>
  <si>
    <t>51 R.C. Geral</t>
  </si>
  <si>
    <t>1400-4 Indústrias extractivas de minerais não metálicos ( COMBUSTÍVEIS NO )</t>
  </si>
  <si>
    <t>78 R.C. Profissional</t>
  </si>
  <si>
    <t>1520-6 Empreiteiros BLDG - BLDGS RESIDENCIAL</t>
  </si>
  <si>
    <t>21 Transporte Nacional</t>
  </si>
  <si>
    <t>Vazio</t>
  </si>
  <si>
    <t>1531-6 CONSTRUTORES OPERATIVE</t>
  </si>
  <si>
    <t>Diretoria</t>
  </si>
  <si>
    <t>22 Transporte Internacional</t>
  </si>
  <si>
    <t>1540-6 Empreiteiros BLDG - BLDGS não residenciais</t>
  </si>
  <si>
    <t>32 R.C. Transportador Carga Viagem Internacional - RCTR-VI-C</t>
  </si>
  <si>
    <t>1600-6 CONSTRUÇÃO pesados excepto BLDG CONST - EMPREITEIROS</t>
  </si>
  <si>
    <t>A Vista</t>
  </si>
  <si>
    <t>38 R.C. Transportador Ferroviário de Carga - RCTF-C</t>
  </si>
  <si>
    <t>Tipo de Projeto</t>
  </si>
  <si>
    <t>1623-6 Água, esgoto, PIPELINE , COMM e construção da linha POWER</t>
  </si>
  <si>
    <t>52 R.C. Transportador Aéreo de Carga - RCTA-C</t>
  </si>
  <si>
    <t>Construção</t>
  </si>
  <si>
    <t>1700-6 Construção - COMÉRCIO ESPECIAIS</t>
  </si>
  <si>
    <t>54 R.C. Transportador Rodoviário de Carga - RCTR-C</t>
  </si>
  <si>
    <t>Ampliação</t>
  </si>
  <si>
    <t>1731-6 ELÉTRICA TRABALHO</t>
  </si>
  <si>
    <t>55 R.C. Tranportador Desvio de Carga - RCF-DC</t>
  </si>
  <si>
    <t>Reforma</t>
  </si>
  <si>
    <t>2000-4 PRODUTOS ALIMENTARES e Afins</t>
  </si>
  <si>
    <t>56 R.C. Transportador Aquaviário Carga - RCA-C</t>
  </si>
  <si>
    <t>Instalação</t>
  </si>
  <si>
    <t>2011-5 ENVASES CARNE</t>
  </si>
  <si>
    <t>75 Garantia Segurado - Setor Público</t>
  </si>
  <si>
    <t>Duplicação</t>
  </si>
  <si>
    <t>2013-5 Enchidos e produtos de charcutaria OUTROS</t>
  </si>
  <si>
    <t>76 Garantia Segurado - Setor Privado</t>
  </si>
  <si>
    <t>Melhorias</t>
  </si>
  <si>
    <t>2015-5 AVES abate e transformação</t>
  </si>
  <si>
    <t>17 Seguro Compreensivo para Operadores Portuários</t>
  </si>
  <si>
    <t>Averbável</t>
  </si>
  <si>
    <t>2020-4 PRODUTOS LÁCTEOS</t>
  </si>
  <si>
    <t>28 Responsabilidade Civil Facultativa para Embarcações - RCF</t>
  </si>
  <si>
    <t>Ajustável</t>
  </si>
  <si>
    <t>2024-4 SORVETES e sobremesas congeladas</t>
  </si>
  <si>
    <t>Anual</t>
  </si>
  <si>
    <t>2030-4 CONSERVA , fruta congelada e preservou , VEG e especialidades gastronómicas</t>
  </si>
  <si>
    <t>28 Responsabilidade Civil Facultativa para Aeronaves - RCF</t>
  </si>
  <si>
    <t>2033-4 CONSERVA , frutas, vegetais, conservas, geléias e JAMS</t>
  </si>
  <si>
    <t>35 Aeronáuticos (Casco)</t>
  </si>
  <si>
    <t>Característica</t>
  </si>
  <si>
    <t>2040-4 MILL produtos de grãos</t>
  </si>
  <si>
    <t>97 Responsabilidade do Explorador ou Transportador Aéreo - RETA</t>
  </si>
  <si>
    <t>2050-4 PRODUTOS DE PADARIA</t>
  </si>
  <si>
    <t>Obra Linear</t>
  </si>
  <si>
    <t>2052-4 COOKIES e crackers</t>
  </si>
  <si>
    <t>Contrato</t>
  </si>
  <si>
    <t>Sinistralidade</t>
  </si>
  <si>
    <t>Transportador</t>
  </si>
  <si>
    <t>2060-4 Produtos de açúcar e Confeitaria</t>
  </si>
  <si>
    <t>18001 Compreensivo Empresarial</t>
  </si>
  <si>
    <t>Embarcador</t>
  </si>
  <si>
    <t>2070-4 Óleos e Gorduras</t>
  </si>
  <si>
    <t>Até o LT</t>
  </si>
  <si>
    <t>67001 Obras Civis em Construção (OCC)</t>
  </si>
  <si>
    <t>Operacional</t>
  </si>
  <si>
    <t>2080-9 BEBIDAS</t>
  </si>
  <si>
    <t>67002 Instalação e Montagem (IM)</t>
  </si>
  <si>
    <t>2082-9 MALT BEBIDAS</t>
  </si>
  <si>
    <t>LMI (USD)</t>
  </si>
  <si>
    <t>LMI (BRL)</t>
  </si>
  <si>
    <t>Coef. Original</t>
  </si>
  <si>
    <t>Corte linear</t>
  </si>
  <si>
    <t>67003 Obras Civis e Instalação e Montagem (OCC/IM)</t>
  </si>
  <si>
    <t>2086-9 Engarrafada e bebidas enlatadas SOFT &amp; WATERS carbonatadas</t>
  </si>
  <si>
    <t>67004 Construção Vertical</t>
  </si>
  <si>
    <t>Analise</t>
  </si>
  <si>
    <t>2090-4 DIVERSOS preparações alimentícias e produtos semelhantes</t>
  </si>
  <si>
    <t>71001 RD Equipamentos</t>
  </si>
  <si>
    <t>2092-4 PREPARADO peixe fresco ou congelado e mariscos</t>
  </si>
  <si>
    <t>71002 RD Obras de Arte</t>
  </si>
  <si>
    <t>Fechado</t>
  </si>
  <si>
    <t>2100-5 PRODUTOS DE TABACO</t>
  </si>
  <si>
    <t>71003 RD Valores</t>
  </si>
  <si>
    <t>Emitido</t>
  </si>
  <si>
    <t>2111-5 CIGARROS</t>
  </si>
  <si>
    <t>71004 RD Fidelidade</t>
  </si>
  <si>
    <t>2200-2 MILL PRODUTOS TÊXTEIS</t>
  </si>
  <si>
    <t>96200 RN - DM 1 R ABS - BRL</t>
  </si>
  <si>
    <t>2211-2 MILLS TECIDO BROADWOVEN , ALGODÃO</t>
  </si>
  <si>
    <t>96201 RN - DM + IP 1 R ABS - BRL</t>
  </si>
  <si>
    <t>2221-2 MILLS TECIDO BROADWOVEN , o homem fez FIBER &amp; SILK</t>
  </si>
  <si>
    <t>96202 RN - DM + LC 1 R ABS - BRL</t>
  </si>
  <si>
    <t>2250-2 KNITTING MILLS</t>
  </si>
  <si>
    <t>96203 RN - DM 1 R REL - BRL</t>
  </si>
  <si>
    <t>2253-9 Casacos MILLS KNIT</t>
  </si>
  <si>
    <t>96204 RN - DM + IP 1 R REL - BRL</t>
  </si>
  <si>
    <t>2273-2 Tapetes e tapetes</t>
  </si>
  <si>
    <t>96205 RN - DM + LC 1 R REL - BRL</t>
  </si>
  <si>
    <t>2300-9 Apparel &amp; FINISHD OUTROS pancadas de tecidos e SIMILAR MATL</t>
  </si>
  <si>
    <t>96207 DANOS MATERIAIS 1 R RELATIVO - USD</t>
  </si>
  <si>
    <t>Misto</t>
  </si>
  <si>
    <t>2320-9 MEN'S &amp; FURNISHGS meninos, CLOTHG WORK &amp; ALLIED ROUPA</t>
  </si>
  <si>
    <t>96208 DANOS MATERIAIS + IP 1 R RELATIVO - USD</t>
  </si>
  <si>
    <t>Facultativo</t>
  </si>
  <si>
    <t>2330-9 WOMEN'S , perde , e outerwear JÚNIORS</t>
  </si>
  <si>
    <t>96209 DANOS MATERIAIS + LC 1 R RELATIVO - USD</t>
  </si>
  <si>
    <t>2340-9 WOMEN'S , perde " , crianças e íntimas dos infantes</t>
  </si>
  <si>
    <t>96210 DANOS MATERIAIS 1 R ABSOLUTO - USD</t>
  </si>
  <si>
    <t>Contratação</t>
  </si>
  <si>
    <t>2390-9 DIVERSOS FABRICADOS PRODUTOS TÊXTEIS</t>
  </si>
  <si>
    <t>96211 DANOS MATERIAIS + IP 1 R ABSOLUTO - USD</t>
  </si>
  <si>
    <t>Proporcional</t>
  </si>
  <si>
    <t>2400-6 LUMBER e produtos de madeira ( sem móveis )</t>
  </si>
  <si>
    <t>96212 DANOS MATERIAIS + LC 1 R ABSOLUTO - USD</t>
  </si>
  <si>
    <t>ED</t>
  </si>
  <si>
    <t>2421-6 SERRARIAS &amp; MILLS plantação, GERAL</t>
  </si>
  <si>
    <t>96400 Rodovias</t>
  </si>
  <si>
    <t>Não-proporcional</t>
  </si>
  <si>
    <t>2430-6 Millwood , folheados, de contraplacados , e membros estruturais de Madeira</t>
  </si>
  <si>
    <t>96600 RO - DM 1 R ABS - BRL</t>
  </si>
  <si>
    <t>2451-6 Casas móveis</t>
  </si>
  <si>
    <t>96601 RO - DM 1R REL - BRL</t>
  </si>
  <si>
    <t>2452-6 PRÉ-FABRICADAS BLDGS WOOD &amp; COMPONENTS</t>
  </si>
  <si>
    <t>96602 RO - DM + LC 1R ABS</t>
  </si>
  <si>
    <t>2510-6 CASA MÓVEIS</t>
  </si>
  <si>
    <t>96603 RO - DM +LC 1R REL - BRL</t>
  </si>
  <si>
    <t>30 dias</t>
  </si>
  <si>
    <t>2511-6 WOOD mobiliário doméstico , (NO estofado)</t>
  </si>
  <si>
    <t>34001 Riscos de Petróleo - BRL</t>
  </si>
  <si>
    <t>2520-6 MÓVEIS PARA ESCRITÓRIOS</t>
  </si>
  <si>
    <t>34002 Riscos de Petroleo - USD</t>
  </si>
  <si>
    <t>Origem do Negócio / Demanda</t>
  </si>
  <si>
    <t>2522-6 Móveis de escritório ( NO MADEIRA )</t>
  </si>
  <si>
    <t>34003 Construção Offshore - BRL</t>
  </si>
  <si>
    <t>Lista Positiva</t>
  </si>
  <si>
    <t>2531-6 Mobiliário público BLDG &amp; RELACIONADOS</t>
  </si>
  <si>
    <t>34004 Construção Offshore - USD</t>
  </si>
  <si>
    <t>Corretor Listado</t>
  </si>
  <si>
    <t>2540-6 Partições, SHELVG , armários, e escritório e dispositivos elétricos da loja</t>
  </si>
  <si>
    <t>34005 RC Reparador Naval - BRL</t>
  </si>
  <si>
    <t>Corretor Externo</t>
  </si>
  <si>
    <t>2590-6 Móveis diversos e utensílios</t>
  </si>
  <si>
    <t>34006 RC Reparador Naval - USD</t>
  </si>
  <si>
    <t>2600-9 Artigos &amp; afins</t>
  </si>
  <si>
    <t>34007 Equipamentos de Petróleo - BRL</t>
  </si>
  <si>
    <t>Seções</t>
  </si>
  <si>
    <t>2611-9 PULP MILLS</t>
  </si>
  <si>
    <t>34008 Equipamentos de Petróleo - USD</t>
  </si>
  <si>
    <t>2621-9 Paper Mills</t>
  </si>
  <si>
    <t>34009 RC Prestadores de Serviço Offshore - BRL</t>
  </si>
  <si>
    <t>2631-9 CARTÃO MILLS</t>
  </si>
  <si>
    <t>34010 RC Prestadores de Serviço Offshore - USD</t>
  </si>
  <si>
    <t>Perda de Receita</t>
  </si>
  <si>
    <t>2650-9 Caixas de cartão e caixas</t>
  </si>
  <si>
    <t>10001 D&amp;O - BRL</t>
  </si>
  <si>
    <t>2670-9 PAPEL CONVERTIDO e papelão pancadas (NO CONTANERS / caixas)</t>
  </si>
  <si>
    <t>10002 D&amp;O - USD</t>
  </si>
  <si>
    <t>Motivo não emissão</t>
  </si>
  <si>
    <t>2673-6 Plásticos, folhas plásticas e sacos Papel Revestido</t>
  </si>
  <si>
    <t>51001 RCG Limite por Cobertura (Ocor) - BRL</t>
  </si>
  <si>
    <t>Pendência do Processo FFB</t>
  </si>
  <si>
    <t>2711-5 Jornais: publicação ou publicações e IMPRESSÃO</t>
  </si>
  <si>
    <t>51002 RCG Limite por Cobertura (Recl) - BRL</t>
  </si>
  <si>
    <t>Pedência do Segurado</t>
  </si>
  <si>
    <t>2721-5 Periódicos: publicação ou publicações e IMPRESSÃO</t>
  </si>
  <si>
    <t>51003 RCG Limite Único (Ocor) - BRL</t>
  </si>
  <si>
    <t>Pendência do Corretor</t>
  </si>
  <si>
    <t>2731-5 LIVROS: publicar ou PUBLISHING IMPRESSÃO</t>
  </si>
  <si>
    <t>51004 RCG Limite Único (Recl) - BRL</t>
  </si>
  <si>
    <t>Pendência Seguradora Líder</t>
  </si>
  <si>
    <t>2732-5 LIVRO DE IMPRESSÃO</t>
  </si>
  <si>
    <t>51005 RC Conc Ferrovias (Ocor) - BRL</t>
  </si>
  <si>
    <t>Pendência do Ressegurador</t>
  </si>
  <si>
    <t>2741-5 DIVERSOS PUBLISHING</t>
  </si>
  <si>
    <t>51006 RC Conc Ferrovias (Recl) - BRL</t>
  </si>
  <si>
    <t>Pendência da SUSEP</t>
  </si>
  <si>
    <t>2750-5 Impressão comercial</t>
  </si>
  <si>
    <t>51007 RC Conc Pontes Rodovias (Ocor) - BRL</t>
  </si>
  <si>
    <t>2761-5 BUSINESS múltiplas formas</t>
  </si>
  <si>
    <t>51008 RC Conc Pontes Rodovias (Recl) - BRL</t>
  </si>
  <si>
    <t>Categoria Resseguro</t>
  </si>
  <si>
    <t>2771-5 CARTÕES</t>
  </si>
  <si>
    <t>51009 RC Conc Abastec D'Agua (Ocor) - BRL</t>
  </si>
  <si>
    <t>2780-5 BLANKBOOKS , classificadores de folhas soltas e Trabalho BOOKBINDG &amp; RELATD</t>
  </si>
  <si>
    <t>51010 RC Conc Abastec D'Agua (Recl) - BRL</t>
  </si>
  <si>
    <t>Admitido</t>
  </si>
  <si>
    <t>2790-5 Empresas de serviços para a impressão comercial</t>
  </si>
  <si>
    <t>51011 RC Conc Energia Elétrica (Ocor) - BRL</t>
  </si>
  <si>
    <t>Eventual</t>
  </si>
  <si>
    <t>2800-6 Produtos químicos e afins</t>
  </si>
  <si>
    <t>51012 RC Conc Energia Elétrica (Recl) - BRL</t>
  </si>
  <si>
    <t>2810-6 Químicos Industriais INORGÂNICO</t>
  </si>
  <si>
    <t>51013 RC Conc Gás (Ocor) - BRL</t>
  </si>
  <si>
    <t>2820-6 Material plástico , resina SYNTH borracha , celulósicas (NO VIDRO )</t>
  </si>
  <si>
    <t>51014 RC Conc Gás (Recl) - BRL</t>
  </si>
  <si>
    <t>2821-6 Matérias plásticas, RESINAS SYNTH &amp; ELASTÔMEROS NONVULCAN</t>
  </si>
  <si>
    <t>51015 RC Conc Telefonia (Ocor) - BRL</t>
  </si>
  <si>
    <t>2833-1 QUÍMICOS MEDICAMENTO e produtos botânicos</t>
  </si>
  <si>
    <t>51016 RC Conc Telefonia (Recl) - BRL</t>
  </si>
  <si>
    <t>2834-1 Preparações farmacêuticas</t>
  </si>
  <si>
    <t>51017 RCG Limite por Cobertura (Ocor) - USD</t>
  </si>
  <si>
    <t>2835-1 IN VITRO e IN VIVO substâncias para fins diagnósticos</t>
  </si>
  <si>
    <t>51018 RCG Limite por Cobertura (Recl) - USD</t>
  </si>
  <si>
    <t>2836-1 Produtos biológicos, (NO SUBSTÂNCIAS diagnósticos )</t>
  </si>
  <si>
    <t>51019 RCG Limite Único (Ocor) - USD</t>
  </si>
  <si>
    <t>2840-6 Sabão, detergentes, PREPARAÇÕES CLEANG , perfumes, cosméticos</t>
  </si>
  <si>
    <t>51020 RCG Limite Único (Recl) - USD</t>
  </si>
  <si>
    <t>2842-6 PREPARADOS SPECIALTY limpeza, polimento e SANEAMENTO</t>
  </si>
  <si>
    <t>51021 Conc Ferrovias (Ocor) - USD</t>
  </si>
  <si>
    <t>2844-6 Perfumes, cosméticos e produtos de higiene OUTROS</t>
  </si>
  <si>
    <t>51022 RC Conc Ferrovias (Recl) - USD</t>
  </si>
  <si>
    <t>2851-6 TINTAS , vernizes, lacas , esmaltes e ALLIED Prods</t>
  </si>
  <si>
    <t>51023 RC Conc Pontes Rodovias (Ocor) - USD</t>
  </si>
  <si>
    <t>2860-6 Químicos Industriais ORGÂNICO</t>
  </si>
  <si>
    <t>51024 RC Conc Pontes Rodovias (Recl) - USD</t>
  </si>
  <si>
    <t>2870-5 AGROQUÍMICOS</t>
  </si>
  <si>
    <t>51025 RC Conc Abastec D'Agua (Ocor) - USD</t>
  </si>
  <si>
    <t>2890-6 DIVERSOS PRODUTOS QUÍMICOS</t>
  </si>
  <si>
    <t>51026 RC Conc Abastec D'Agua (Recl) - USD</t>
  </si>
  <si>
    <t>2891-6 Adesivos e Selantes</t>
  </si>
  <si>
    <t>51027 RC Conc Energia Elétrica (Ocor) - USD</t>
  </si>
  <si>
    <t>2911-4 Refino de petróleo</t>
  </si>
  <si>
    <t>51028 RC Conc Energia Elétrica (Recl) - USD</t>
  </si>
  <si>
    <t>2950-6 MATERIAIS asfalto &amp; Roofing</t>
  </si>
  <si>
    <t>51029 RC Conc Gás (Ocor) - USD</t>
  </si>
  <si>
    <t>2990-6 Diversos produtos da Petroleum &amp; CARVÃO</t>
  </si>
  <si>
    <t>51030 RC Conc Gás (Recl) - USD</t>
  </si>
  <si>
    <t>3011-6 TUBOS pneus e INNER</t>
  </si>
  <si>
    <t>51031 RC Conc Telefonia (Ocor) - USD</t>
  </si>
  <si>
    <t>3021-6 BORRACHA e calçado PLÁSTICOS</t>
  </si>
  <si>
    <t>51032 RC Conc Telefonia (Recl) - USD</t>
  </si>
  <si>
    <t>3050-6 Juntas , PACKG SEALG &amp; Devices &amp; Borracha e HOSE PLÁSTICOS</t>
  </si>
  <si>
    <t>78001 RC Profissional de Advogados</t>
  </si>
  <si>
    <t>3060-6 FABRICADOS produtos de borracha, NEC</t>
  </si>
  <si>
    <t>78002 RC Profissional de Arquitetos</t>
  </si>
  <si>
    <t>3080-6 DIVERSOS PRODUTOS PLÁSTICOS</t>
  </si>
  <si>
    <t>78003 RC Profissional de Adm Imobiliaria</t>
  </si>
  <si>
    <t>3081-6 Filme plástico e UNSUPPORTED FOLHA</t>
  </si>
  <si>
    <t>78004 RC Profissional de Corretores de Seguros</t>
  </si>
  <si>
    <t>3086-6 ESPUMA produtos plásticos</t>
  </si>
  <si>
    <t>78005 RC Profissional de Corretores de Resseguro</t>
  </si>
  <si>
    <t>3089-6 Produtos plásticos , NEC</t>
  </si>
  <si>
    <t>78006 RC Profissional de Certificação Digital</t>
  </si>
  <si>
    <t>3100-9 Produtos de couro e couro</t>
  </si>
  <si>
    <t>78007 RC Profissional de Certific de Produtos</t>
  </si>
  <si>
    <t>3140-9 CALÇADO, (NO borracha)</t>
  </si>
  <si>
    <t>78008 RC Profissional de Despachante Aduaneiro</t>
  </si>
  <si>
    <t>3211-6 Vidro Plano</t>
  </si>
  <si>
    <t>78009 RC Profissional de Experiment Clinicas</t>
  </si>
  <si>
    <t>3220-6 Vidro e Vidros, prensada ou soprado</t>
  </si>
  <si>
    <t>78010 RC Profissional de Hospitais</t>
  </si>
  <si>
    <t>3221-6 EMBALAGENS DE VIDRO</t>
  </si>
  <si>
    <t>78011 RC Profissional Miscellaneous</t>
  </si>
  <si>
    <t>3231-6 PRODUTOS DE VIDRO , de vidro COMPRADOS</t>
  </si>
  <si>
    <t>21001 Transporte Nacional Avulsa</t>
  </si>
  <si>
    <t>3241-6 Cimento, HYDRAULIC</t>
  </si>
  <si>
    <t>21002 Transporte Nacional Ajustável</t>
  </si>
  <si>
    <t>3250-6 ESTRUTURAIS produtos cerâmicos</t>
  </si>
  <si>
    <t>21003 Transporte Nacional Averbável</t>
  </si>
  <si>
    <t>3260-6 Produtos de cerâmica e RELACIONADOS</t>
  </si>
  <si>
    <t>22001 Transp. Int. Importação Avulsa - BRL</t>
  </si>
  <si>
    <t>3270-6 Produtos de betão , gesso e GESSO</t>
  </si>
  <si>
    <t>22002 Transp. Int. Importação Ajustável - BRL</t>
  </si>
  <si>
    <t>3272-6 Produtos de cimento, exceto bloco e tijolos</t>
  </si>
  <si>
    <t>22003 Transp. Int. Importação Averbável - BRL</t>
  </si>
  <si>
    <t>3281-6 PRODUTOS CUT STONE &amp; STONE</t>
  </si>
  <si>
    <t>22004 Transp. Int. Importação Avulsa - USD</t>
  </si>
  <si>
    <t>3290-6 ABRASIVO , amianto e minerais não-metálicos MISC Prods</t>
  </si>
  <si>
    <t>22005 Transp. Int. Importação Ajustável - USD</t>
  </si>
  <si>
    <t>3310-6 Steel Works , altos fornos e ROLLING e acabamento MILLS</t>
  </si>
  <si>
    <t>22006 Transp. Int. Importação Averbável - USD</t>
  </si>
  <si>
    <t>3312-6 Steel Works , altos fornos e laminadores ( fornos de coque )</t>
  </si>
  <si>
    <t>22007 Transp. Int. Exportação Avulsa</t>
  </si>
  <si>
    <t>3317-6 Tubulação de aço e tubos</t>
  </si>
  <si>
    <t>22008 Transp. Int. Exportação Ajustável</t>
  </si>
  <si>
    <t>3320-6 Ferro e fundições de aço</t>
  </si>
  <si>
    <t>22009 Transp. Int. Exportação Averbável</t>
  </si>
  <si>
    <t>3330-4 Fusão primária e refinação de metais não-ferrosos</t>
  </si>
  <si>
    <t>32001 RC Transp. Viagem Internacional (Danos a Carga) - Averbável - USD</t>
  </si>
  <si>
    <t>3334-4 Produção primária de ALUMÍNIO</t>
  </si>
  <si>
    <t>32002 RC Transp. Viagem Internacional (Danos a Carga) - Ajustável - USD</t>
  </si>
  <si>
    <t>3341-6 Fusão secundária e refinação de metais não-ferrosos</t>
  </si>
  <si>
    <t>38001 RC Transportador Ferroviário Carga - Averbável</t>
  </si>
  <si>
    <t>3350-6 ROLLING Desenho e extrusão de metais não ferrosos</t>
  </si>
  <si>
    <t>38002 RC Transportador Ferroviário Carga - Ajustável</t>
  </si>
  <si>
    <t>3357-6 Desenho e isolantes de WIRE NONFERROUS</t>
  </si>
  <si>
    <t>52001 RC Transportador Aéreo Carga - Averbável</t>
  </si>
  <si>
    <t>3360-6 FUNDIÇÃO NONFERROUS (fundição )</t>
  </si>
  <si>
    <t>52002 RC Transportador Aéreo Carga - Ajustável</t>
  </si>
  <si>
    <t>3390-6 DIVERSOS Produtos Primários METAL</t>
  </si>
  <si>
    <t>54001 RC Transportador Rodoviário Carga - Averbável</t>
  </si>
  <si>
    <t>3411-6 METAL LATAS</t>
  </si>
  <si>
    <t>54002 RC Transportador Rodoviário Carga - Ajustável</t>
  </si>
  <si>
    <t>3412-6 BARRIS DE TRANSPORTE METAL, DRUMS , barris e baldes</t>
  </si>
  <si>
    <t>55001 RCF Desvio de Carga - Averbável</t>
  </si>
  <si>
    <t>3420-6 Cutelaria, ferramentas manuais e HARDWARE GERAIS</t>
  </si>
  <si>
    <t>55002 RCF Desvio de Carga - Ajustável</t>
  </si>
  <si>
    <t>3430-6 AUDIÇÃO EQUIP , exceto ar ELEC &amp; quente; &amp; Plumbing Fixtures</t>
  </si>
  <si>
    <t>56001 RCF Armador Carga - Averbável</t>
  </si>
  <si>
    <t>3433-6 Equipamento de aquecimento, fornos de ar EXCETO ELÉTRICA E QUENTE</t>
  </si>
  <si>
    <t>56002 RCF Armador Carga - Ajustável</t>
  </si>
  <si>
    <t>3440-6 PRODUTOS FABRICADOS ESTRUTURAIS METAL</t>
  </si>
  <si>
    <t>75001 FINANCEIRA</t>
  </si>
  <si>
    <t>3442-6 Portas de metal , ASAS , molduras, sancas e TRIM</t>
  </si>
  <si>
    <t>75002 PRESTADOR DE SERVIÇOS</t>
  </si>
  <si>
    <t>3443-6 Placa FABRICADOS ( caldeirarias )</t>
  </si>
  <si>
    <t>75003 CONSTRUTOR</t>
  </si>
  <si>
    <t>3444-6 FOLHA DE METAL WORK</t>
  </si>
  <si>
    <t>75004 FORNECEDOR</t>
  </si>
  <si>
    <t>3448-6 METAL edifícios pré-fabricados e componentes</t>
  </si>
  <si>
    <t>75005 CONCORRENCIA</t>
  </si>
  <si>
    <t>3451-6 MÁQUINA DE PRODUTOS SCREW</t>
  </si>
  <si>
    <t>75006 ADIANTAMENTO DE PAGAMENTO</t>
  </si>
  <si>
    <t>3452-6 Parafusos, porcas, parafusos, rebites e arruelas</t>
  </si>
  <si>
    <t>75007 RETENÇÃO DE PAGAMENTO</t>
  </si>
  <si>
    <t>3460-6 Forjados METAL &amp; Estamparia</t>
  </si>
  <si>
    <t>75008 COMPLETION</t>
  </si>
  <si>
    <t>3470-6 Revestimento, GRAVADOS e serviços afins</t>
  </si>
  <si>
    <t>75009 ADMINISTRATIVO</t>
  </si>
  <si>
    <t>3480-6 ORDNANCE e Acessórios, (NO / Veículos mísseis guiados )</t>
  </si>
  <si>
    <t xml:space="preserve">75010 ADUANEIRO </t>
  </si>
  <si>
    <t>3490-6 DIVERSOS Produtos Metálicos</t>
  </si>
  <si>
    <t>75011 CONCESSAO - LICITANTE</t>
  </si>
  <si>
    <t>3510-10 MOTORES &amp; TURBINAS</t>
  </si>
  <si>
    <t>75012 CONCESSAO - EXECUTANTE</t>
  </si>
  <si>
    <t>3523-10 Máquinas agrícolas e equipamentos</t>
  </si>
  <si>
    <t>75013 JUDICIAL</t>
  </si>
  <si>
    <t>3524-10 Gramado &amp; jardim tratores e LAWN HOME &amp; JARDINS EQUIP</t>
  </si>
  <si>
    <t>76001 FINANCEIRA</t>
  </si>
  <si>
    <t>3530-10 Construção, mineração e materiais maquinaria e Equip</t>
  </si>
  <si>
    <t>76002 PRESTADOR DE SERVIÇOS</t>
  </si>
  <si>
    <t>3531-10 CONSTRUÇÃO DE MÁQUINAS e Equip</t>
  </si>
  <si>
    <t>76003 CONSTRUTOR</t>
  </si>
  <si>
    <t>3532-10 MÁQUINAS DE MINERAÇÃO e Equip (NO OIL &amp; GAS MACH CAMPO &amp; EQUIP )</t>
  </si>
  <si>
    <t>76004 FORNECEDOR</t>
  </si>
  <si>
    <t>3533-4 PETRÓLEO &amp; GÁS CAMPO DE MÁQUINAS &amp; EQUIPAMENTOS</t>
  </si>
  <si>
    <t>76005 CONCORRENCIA</t>
  </si>
  <si>
    <t>3537-10 Veículos Industriais , tratores, empilhadeiras e TRAILORS</t>
  </si>
  <si>
    <t>76006 ADIANTAMENTO DE PAGAMENTO</t>
  </si>
  <si>
    <t>3540-10 METALWORKG MÁQUINA</t>
  </si>
  <si>
    <t>76007 RETENÇÃO DE PAGAMENTO</t>
  </si>
  <si>
    <t>3541-10 Machine Tools , TIPOS DE CORTE DE METAIS</t>
  </si>
  <si>
    <t>76008 COMPLETION</t>
  </si>
  <si>
    <t>3550-10 MÁQUINAS especial para a indústria (NO metalúrgica )</t>
  </si>
  <si>
    <t>76009 IMOBILIARIO - PERMUTA</t>
  </si>
  <si>
    <t>3555-10 COMÉRCIO DE MÁQUINAS DE IMPRESSÃO e equipamentos</t>
  </si>
  <si>
    <t>76010 IMOBILIARIO - ADQUIRENTE</t>
  </si>
  <si>
    <t>3559-10 MÁQUINAS especial para a indústria , a NEC</t>
  </si>
  <si>
    <t>76011 JUDICIAL</t>
  </si>
  <si>
    <t>3560-10 GERAL Máquinas Industriais e Equipamentos</t>
  </si>
  <si>
    <t>17001 Operador Portuário - BRL</t>
  </si>
  <si>
    <t>3561-10 BOMBAS &amp; equipamento de bombagem</t>
  </si>
  <si>
    <t>17002 Operador Portuário - USD</t>
  </si>
  <si>
    <t>3562-6 Rolamentos e ROLLER</t>
  </si>
  <si>
    <t>28011 Resp. Civil Facultativo para Embarcações - BRL</t>
  </si>
  <si>
    <t>3564-6 INDUSTRIAL COMERCIAL &amp; FANS &amp; VENTILADORES &amp; purificação AIR EQUIP</t>
  </si>
  <si>
    <t>28012 Resp. Civil Facultativo para Embarcações - USD</t>
  </si>
  <si>
    <t>3567-6 Fornos industriais e fornos</t>
  </si>
  <si>
    <t>28013 Resp. Civil Facultativo Construtor Naval - BRL</t>
  </si>
  <si>
    <t>3569-6 GERAL máquinas industriais e equipamentos, ne</t>
  </si>
  <si>
    <t>28014 Resp. Civil Facultativo Construtor Naval - USD</t>
  </si>
  <si>
    <t>3570-3 COMPUTER &amp; equipamento de escritório</t>
  </si>
  <si>
    <t>33003 Marítimo - BRL</t>
  </si>
  <si>
    <t>3571-3 Computadores eletrônicos</t>
  </si>
  <si>
    <t>33004 Marítimo - USD</t>
  </si>
  <si>
    <t>3572-3 Dispositivos de armazenamento COMPUTER</t>
  </si>
  <si>
    <t>33005 Construtor Naval - BRL</t>
  </si>
  <si>
    <t>3575-3 COMPUTADOR TERMINAIS</t>
  </si>
  <si>
    <t>33006 Construtor Naval - USD</t>
  </si>
  <si>
    <t>3576-3 COMPUTADOR DE EQUIPAMENTOS DE COMUNICAÇÕES</t>
  </si>
  <si>
    <t>28001 RCF - Asa Fixa - BRL</t>
  </si>
  <si>
    <t>3577-3 Equipamento periférico de computadores , NEC</t>
  </si>
  <si>
    <t>28002 RCF - Asa Rotativa - BRL</t>
  </si>
  <si>
    <t>3578-3 CÁLCULO DE CONTABILIDADE &amp; MÁQUINAS (NO Computadores)</t>
  </si>
  <si>
    <t>28003 RCF - Asa Fixa - USD</t>
  </si>
  <si>
    <t>3579-3 Máquinas de escritório, NEC</t>
  </si>
  <si>
    <t>28004 RCF - Asa Rotativa - USD</t>
  </si>
  <si>
    <t>3580-6 INDÚSTRIA DE MÁQUINAS DE REFRIGERAÇÃO &amp; SERVIÇOS</t>
  </si>
  <si>
    <t>28005 RCF - Linhas Regulares - BRL</t>
  </si>
  <si>
    <t>3585-6 HEATG AIR - AIR COND EQUIP WARM &amp; &amp; &amp; COMM Indl Refrig EQUIP</t>
  </si>
  <si>
    <t>28006 RCF - Linhas Regulares - USD</t>
  </si>
  <si>
    <t>3590-6 MISC Máquinas Industriais e Comerciais e EQUIPAMENTOS</t>
  </si>
  <si>
    <t>28007 RCF - Proprietários e Operadores de Aeroportos - BRL</t>
  </si>
  <si>
    <t>3600-10 ELETRÔNICOS &amp; Outros equipamentos eléctricos (NO COMPUTADOR EQUIP )</t>
  </si>
  <si>
    <t>28008 RCF - Proprietários e Operadores de Aeroportos - USD</t>
  </si>
  <si>
    <t>3612-10 Energia, distribuição e TRANSFORMERS SPECIALTY</t>
  </si>
  <si>
    <t>35003 Aeronaútico (Casco) - Asa Fixa - BRL</t>
  </si>
  <si>
    <t>3613-10 APARELHOS comutadores e SWITCHBOARD</t>
  </si>
  <si>
    <t>35004 Aeronaútico (Casco) - Asa Rotativa - BRL</t>
  </si>
  <si>
    <t>3620-10 APARELHOS ELÉTRICOS INDUSTRIAIS</t>
  </si>
  <si>
    <t>35005 Aeronaútico (Casco) - Asa Fixa - USD</t>
  </si>
  <si>
    <t>3621-10 Motores e geradores</t>
  </si>
  <si>
    <t>35006 Aeronaútico (Casco) - Asa Rotativa - USD</t>
  </si>
  <si>
    <t>3630-11 ELETRODOMÉSTICOS</t>
  </si>
  <si>
    <t>35007 Aeronaútico (Casco) - Linhas Regulares - BRL</t>
  </si>
  <si>
    <t>3634-11 ELECTRIC &amp; Housewares FANS</t>
  </si>
  <si>
    <t>35008 Aeronaútico (Casco) - Linhas Regulares - USD</t>
  </si>
  <si>
    <t>3640-11 Iluminação e Equipamentos WIRING</t>
  </si>
  <si>
    <t xml:space="preserve">97001 Resp. do Explorador ou Transportador Aéreo (RETA) Asa Fixa </t>
  </si>
  <si>
    <t>3651-11 CASA Áudio e Vídeo</t>
  </si>
  <si>
    <t xml:space="preserve">97002 Resp. do Explorador ou Transportador Aéreo (RETA) Asa Rotativa </t>
  </si>
  <si>
    <t>3652-11 Discos de vinil e fitas de áudio pré-gravado e DISKS</t>
  </si>
  <si>
    <t>3661-11 APARELHOS Telephone &amp; Telegraph</t>
  </si>
  <si>
    <t>3663-11 Rádio e TV Broadcasting &amp; EQUIPAMENTOS DE COMUNICAÇÕES</t>
  </si>
  <si>
    <t>3669-11 Equipamento de comunicações, NEC</t>
  </si>
  <si>
    <t>3670-10 Componentes eletrônicos e ACESSÓRIOS</t>
  </si>
  <si>
    <t>3672-3 Placas de Circuito Impresso</t>
  </si>
  <si>
    <t>3674-10 DISPOSITIVOS SEMICONDUTORES &amp; RELACIONADOS</t>
  </si>
  <si>
    <t>3677-10 BOBINAS ELECTRONIC, TRANSFORMERS e Bobinas OUTROS</t>
  </si>
  <si>
    <t>3678-10 ELECTRONIC CONNECTORS</t>
  </si>
  <si>
    <t>3679-10 Componentes Eletrônicos, NEC</t>
  </si>
  <si>
    <t>3690-10 Máquinas eléctricas DIVERSOS, EQUIPAMENTOS</t>
  </si>
  <si>
    <t>3695-11 MAGNETIC &amp; Optical Media GRAVAÇÃO</t>
  </si>
  <si>
    <t>3711-5 Veículos automóveis e carrocerias PASSAGEIROS</t>
  </si>
  <si>
    <t>3713-5 Carrocerias de caminhões e ônibus</t>
  </si>
  <si>
    <t>3714-5 PEÇAS DE VEÍCULO E ACESSÓRIOS</t>
  </si>
  <si>
    <t>3715-5 Reboques do caminhão</t>
  </si>
  <si>
    <t>3716-5 MOTOR HOMES</t>
  </si>
  <si>
    <t>3720-5 AVIÕES &amp; PARTS</t>
  </si>
  <si>
    <t>3721-5 AVIÃO</t>
  </si>
  <si>
    <t>3724-5 MOTORES &amp; PEÇAS DE MOTOR DE AVIÃO</t>
  </si>
  <si>
    <t>3728-5 Peças dos aviões e equipamento auxiliar, NEC</t>
  </si>
  <si>
    <t>3730-5 SHIP e construção de barcos e REPARAÇÃO</t>
  </si>
  <si>
    <t>3743-5 DE EQUIPAMENTO FERROVIÁRIO</t>
  </si>
  <si>
    <t>3751-5 Motocicletas, bicicletas e PARTS</t>
  </si>
  <si>
    <t>3760-5 Mísseis guiados e Veículos ESPAÇO &amp; PARTS</t>
  </si>
  <si>
    <t>3790-5 Equipamentos de transporte DIVERSAS</t>
  </si>
  <si>
    <t>3812-5 PESQUISA , detecção navagation , orientação , aeronáutico SYS</t>
  </si>
  <si>
    <t>3821-10 Aparelho de laboratório e mobiliário</t>
  </si>
  <si>
    <t>3822-10 CONTROLES DE AUTO DE REGULAÇÃO ambientes residenciais e COMML</t>
  </si>
  <si>
    <t>3823-10 INSTRUMENTOS DE MEDIÇÃO INDUSTRIAL , exibir e CONTROL</t>
  </si>
  <si>
    <t>3824-10 Totalizando METROS FLUID e dispositivos CONTAGEM</t>
  </si>
  <si>
    <t>3825-10 INSTRUMENTOS PARA TESTE DE MEAS e Eletricidade e ELEC SINAIS</t>
  </si>
  <si>
    <t>3826-10 INSTRUMENTOS laboratório de análises</t>
  </si>
  <si>
    <t>3827-10 INSTRUMENTOS ÓPTICOS &amp; Lentes</t>
  </si>
  <si>
    <t>3829-10 Medição e dispositivos de regulação , NEC</t>
  </si>
  <si>
    <t>3841-10 CIRÚRGICA e instrumentos médicos e APARELHOS</t>
  </si>
  <si>
    <t>3842-10 Ortopédicos, próteses e cirúrgica e Suprimentos</t>
  </si>
  <si>
    <t>3843-10 Equipamento dental e fontes</t>
  </si>
  <si>
    <t>3844-10 X -RAY aparelhos e tubos e APARELHOS IRRADIAÇÃO RELACIONADOS</t>
  </si>
  <si>
    <t>3845-10 APARELHOS electromedicina e electroterapia</t>
  </si>
  <si>
    <t>3851-10 OFTÁLMICA DE MERCADORIAS</t>
  </si>
  <si>
    <t>3861-10 Equipamento fotográfico e Suprimentos</t>
  </si>
  <si>
    <t>3873-2 Relógios , mecanismo de relógio dispositivos accionados / Peças</t>
  </si>
  <si>
    <t>3910-2 WARE jóias, pratas e ENCHAPADOS</t>
  </si>
  <si>
    <t>3911-2 JÓIAS , metais preciosos</t>
  </si>
  <si>
    <t>3931-5 INSTRUMENTOS MUSICAIS</t>
  </si>
  <si>
    <t>3942-5 DOLLS e bichos de pelúcia</t>
  </si>
  <si>
    <t>3944-5 Jogos, brinquedos e veículos para a Infância ( NO Dolls &amp; bicicletas)</t>
  </si>
  <si>
    <t>3949-5 SPORTING DE MERCADORIAS &amp; Athletic, NEC</t>
  </si>
  <si>
    <t>3950-9 Canetas, lápis e materiais de outros artistas</t>
  </si>
  <si>
    <t>3960-6 A jóia do traje e novidades</t>
  </si>
  <si>
    <t>3990-6 Indústrias transformadoras diversas</t>
  </si>
  <si>
    <t>4011-5 Ferrovias, LINE- percurso que opera</t>
  </si>
  <si>
    <t>4013-5 ESTABELECIMENTOS DE LIGAÇÃO FERROVIÁRIA &amp; TERMINAL</t>
  </si>
  <si>
    <t>4100-5 Trânsito local e SUBURBAN &amp; PASSAGEIROS HWY interurbanas TRANS</t>
  </si>
  <si>
    <t>4210-5 Trucking &amp; Courier Services (NO AR )</t>
  </si>
  <si>
    <t>4213-5 Camionagem (NO LOCAL)</t>
  </si>
  <si>
    <t>4220-5 PÚBLICO ARMAZENAGEM E ARMAZENAMENTO</t>
  </si>
  <si>
    <t>4231-5 Instalações de manutenção terminal de transporte transporte de cargas</t>
  </si>
  <si>
    <t>4400-5 Transporte aquaviário</t>
  </si>
  <si>
    <t>4412-5 Transporte marítimo de mercadorias DEEP FOREIGN</t>
  </si>
  <si>
    <t>4512-5 TRANSPORTE AÉREO , programado</t>
  </si>
  <si>
    <t>4513-5 CORREIO DE SERVIÇOS AÉREOS</t>
  </si>
  <si>
    <t>4522-5 TRANSPORTE AÉREO , NONSCHEDULED</t>
  </si>
  <si>
    <t>4581-5 AEROPORTOS , voando Campos e serviços aeroportuários TERMINAL</t>
  </si>
  <si>
    <t>4610-4 Tubulações (NO GÁS NATURAL)</t>
  </si>
  <si>
    <t>4700-5 SERVIÇOS DE TRANSPORTE</t>
  </si>
  <si>
    <t>4731-5 ARRANJO DE TRANSPORTE DE MERCADORIAS &amp; CARGO</t>
  </si>
  <si>
    <t>4812-11 RadioTelephone COMMUNICATIONS</t>
  </si>
  <si>
    <t>4813-11 Comunicações telefônicas (NO radiotelefone)</t>
  </si>
  <si>
    <t>4822-11 Telegraph &amp; MENSAGEM DE COMUNICAÇÕES OUTROS</t>
  </si>
  <si>
    <t>4832-11 EMISSORAS DE RÁDIO</t>
  </si>
  <si>
    <t>4833-11 EMISSORAS DE TELEVISÃO</t>
  </si>
  <si>
    <t>4841-11 CABLE e outros serviços de televisão PAY</t>
  </si>
  <si>
    <t>4899-11 Serviços de comunicações, NEC</t>
  </si>
  <si>
    <t>4900-2 Serviços de eletricidade, gás e SANITÁRIAS</t>
  </si>
  <si>
    <t>4911-2 ELÉTRICA SERVIÇOS</t>
  </si>
  <si>
    <t>4922-2 TRANSMISSÃO DE GÁS NATURAL</t>
  </si>
  <si>
    <t>4923-2 GÁS NATURAL transmisison &amp; Distribuição</t>
  </si>
  <si>
    <t>4924-2 Distribuição de Gás Natural</t>
  </si>
  <si>
    <t>4931-2 ELÉTRICOS E OUTROS SERVIÇOS COMBINADOS</t>
  </si>
  <si>
    <t>4932-2 GAS e outros serviços COMBINADO</t>
  </si>
  <si>
    <t>4941-2 ABASTECIMENTO DE ÁGUA</t>
  </si>
  <si>
    <t>4950-6 Serviços sanitários</t>
  </si>
  <si>
    <t>4953-6 SISTEMAS DE LIXO</t>
  </si>
  <si>
    <t>4955-6 Manejo de resíduos perigosos</t>
  </si>
  <si>
    <t>4961-2 Fornecimento de vapor e de ar condicionado</t>
  </si>
  <si>
    <t>4991-2 SERVIÇOS DE COGERAÇÃO e produtores de pequena potência</t>
  </si>
  <si>
    <t>5000-2 MERCADORIAS POR ATACADO -duráveis</t>
  </si>
  <si>
    <t>5010-5 Veículos a motor em ATACADO &amp; PEÇAS MOTOR DO VEÍCULO e Suprimentos</t>
  </si>
  <si>
    <t>5013-5 MOTOR- ATACADO MATERIAIS DE VEÍCULOS &amp; PEÇAS DE NOVO</t>
  </si>
  <si>
    <t>5020-2 MÓVEIS - ATACADO e Mobiliário HOME</t>
  </si>
  <si>
    <t>5030-6 MADEIRA , comércio por grosso ea outros Materiais de Construção</t>
  </si>
  <si>
    <t>5031-6 PAINÉIS DE MADEIRA - ATACADO , compensados, marcenaria &amp; WOOD</t>
  </si>
  <si>
    <t>5040-2 EQUIPAMENTOS ATACADO - profissional e comercial e INSUMOS</t>
  </si>
  <si>
    <t>5045-3 Atacado- computadores e equipamento periférico e software</t>
  </si>
  <si>
    <t>5047-9 ATACADO - Médicos, Odontológicos e Equipamentos Hospitalares e Suprimentos</t>
  </si>
  <si>
    <t>5050-5 ATACADO metais e minerais (NO PETRÓLEO )</t>
  </si>
  <si>
    <t>5051-5 ATACADO metais Centros de Serviços e Escritórios</t>
  </si>
  <si>
    <t>5063-10 APARELHOS MATERIAIS ATACADO - e Equipamentos Elétricos , fiação</t>
  </si>
  <si>
    <t>5064-10 CONJUNTO DE APARELHOS ELÉTRICOS ATACADO - , TV e rádio</t>
  </si>
  <si>
    <t>5065-10 PEÇAS ATACADO - eletrônicos e equipamentos, ne</t>
  </si>
  <si>
    <t>5070-6 HARDWARE - comércio por grosso de Encanamento EQUIPAMENTOS</t>
  </si>
  <si>
    <t>5072-6 HARDWARE - ATACADO</t>
  </si>
  <si>
    <t>5080-6 MÁQUINAS - ATACADO equipamento e fontes</t>
  </si>
  <si>
    <t>5082-6 CONSTRUÇÃO ATACADO &amp; MINERAÇÃO (NO PETRO ) Máquinas e Equip</t>
  </si>
  <si>
    <t>5084-6 MÁQUINAS DE ATACADO - e equipamentos industriais</t>
  </si>
  <si>
    <t>5090-2 ATACADO -MISC Bens Duráveis</t>
  </si>
  <si>
    <t>5094-2 Jóias- Atacado, relógios, pedras preciosas e METAIS</t>
  </si>
  <si>
    <t>5099-2 MERCADORIAS POR ATACADO -duráveis, NEC</t>
  </si>
  <si>
    <t>5110-9 Produtos de papel e papel ATACADO</t>
  </si>
  <si>
    <t>5122-9 ATACADO - DROGAS, Proprietários e sundries farmacêuticos "</t>
  </si>
  <si>
    <t>5130-9 Fato- atacado, bens de parte e noções</t>
  </si>
  <si>
    <t>5140-2 ATACADO - mantimentos e produtos relacionados</t>
  </si>
  <si>
    <t>5141-2 ATACADO - mantimentos, linha geral</t>
  </si>
  <si>
    <t>5150-5 PRODUTO AGRÍCOLA - ATACADO MATÉRIAS-PRIMAS</t>
  </si>
  <si>
    <t>5160-6 ATACADO -químicos e afins</t>
  </si>
  <si>
    <t>5171-4 POSTOS DE PETRÓLEO - ATACADO BULK &amp; TERMINAIS</t>
  </si>
  <si>
    <t>5172-4 Petróleo por grosso de produtos petrolíferos ( NO POSTOS BULK)</t>
  </si>
  <si>
    <t>5180-9 BEER - ATACADO , vinho e bebidas alcoólicas destiladas</t>
  </si>
  <si>
    <t>5190-2 ATACADO - DIVERSAS bens não duráveis</t>
  </si>
  <si>
    <t>5200-6 Construção de RETAIL materiais, equipamento , fonte do jardim</t>
  </si>
  <si>
    <t>5211-6 LUMBER de varejo e negociantes outros materiais de construção</t>
  </si>
  <si>
    <t>5271-2 VAREJO -MOBILE DEALERS HOME</t>
  </si>
  <si>
    <t>5311-2 Lojas de Departamento de varejo</t>
  </si>
  <si>
    <t>5331-2 Variedade lojas de varejo</t>
  </si>
  <si>
    <t>5399-2 VAREJO -MISC GERAIS lojas de mercadorias</t>
  </si>
  <si>
    <t>5400-2 Lojas de produtos de varejo</t>
  </si>
  <si>
    <t>5411-2 ARMAZÉNS de varejo</t>
  </si>
  <si>
    <t>5412-2 Lojas de Conveniência de varejo</t>
  </si>
  <si>
    <t>5500-2 AUTO- RETAIL negociantes e postos de gasolina</t>
  </si>
  <si>
    <t>5531-2 AUTO- varejo e lojas de suprimentos HOME</t>
  </si>
  <si>
    <t>5600-9 Lojas de vestuário , varejo e ACCESSORY</t>
  </si>
  <si>
    <t>5621-9 LOJAS DE VAREJO - WOMEN'S ROUPAS</t>
  </si>
  <si>
    <t>5651-9 Lojas de Vestuário FAMÍLIA DE VAREJO</t>
  </si>
  <si>
    <t>5661-9 As lojas de sapata de varejo</t>
  </si>
  <si>
    <t>5700-2 Home Móveis de varejo , com mobiliário e equipamento armazena</t>
  </si>
  <si>
    <t>5712-2 As lojas de móveis de varejo</t>
  </si>
  <si>
    <t>5731-2 RADIO -Varejo , TV e Lojas Eletrônicos</t>
  </si>
  <si>
    <t>5734-2 COMPUTER- Varejo &amp; software armazena COMPUTER</t>
  </si>
  <si>
    <t>5735-2 RECORD -Varejo e Lojas fita gravada</t>
  </si>
  <si>
    <t>5810-5 VAREJO -comer e bebedouros</t>
  </si>
  <si>
    <t>5812-5 LOCAIS DE VAREJO -comer</t>
  </si>
  <si>
    <t>5900-2 VAREJO - DIVERSAS VAREJO</t>
  </si>
  <si>
    <t>5912-1 DRUG- lojas de varejo E LOJAS DE PROPRIEDADE</t>
  </si>
  <si>
    <t>5940-2 Lojas de artigos para lojas de comércio , DIVERSAS</t>
  </si>
  <si>
    <t>5944-2 Joalherias -Varejo</t>
  </si>
  <si>
    <t>5945-2 HOBBY de varejo, Brinquedos e lojas de jogos</t>
  </si>
  <si>
    <t>5960-2 REVENDEDORES nonstore de varejo</t>
  </si>
  <si>
    <t>5961-2 CASAS -catálogo Varejo &amp; ORDER -MAIL</t>
  </si>
  <si>
    <t>5990-2 LOJAS DE VAREJO de varejo, NEC</t>
  </si>
  <si>
    <t>6021-7 BANCOS NACIONAL COMERCIAL</t>
  </si>
  <si>
    <t>6022-7 BANCOS Comercial do Estado</t>
  </si>
  <si>
    <t>6029-7 Bancos Comerciais , NEC</t>
  </si>
  <si>
    <t>6035-7 POUPANÇA INSTITUIÇÃO Federal fretado</t>
  </si>
  <si>
    <t>6036-7 INSTITUIÇÕES poupança e não pelo governo federal CHARTERED</t>
  </si>
  <si>
    <t>6099-7 FUNÇÕES relacionados com a banca DEPOSITÁRIO , NEC</t>
  </si>
  <si>
    <t>6111-7 FEDERAL DE CRÉDITO e agências federais -patrocinado</t>
  </si>
  <si>
    <t>6141-7 PERSONAL INSTITUIÇÕES DE CRÉDITO</t>
  </si>
  <si>
    <t>6153-7 INSTITUIÇÕES DE CRÉDITO A CURTO PRAZO DE NEGÓCIOS</t>
  </si>
  <si>
    <t>6159-7 INSTITUIÇÃO DE CRÉDITO COMERCIAL DIVERSAS</t>
  </si>
  <si>
    <t>6162-7 Mortgage Bankers &amp; CORRESPONDENTES DE EMPRÉSTIMO</t>
  </si>
  <si>
    <t>6163-7 CORRETORES DE EMPRÉSTIMO</t>
  </si>
  <si>
    <t>6172-7 FINANÇAS locadores</t>
  </si>
  <si>
    <t>6189-5 Asset-backed securities</t>
  </si>
  <si>
    <t>6199-7 Dos Serviços de Finanças</t>
  </si>
  <si>
    <t>6200-8 SEGURANÇA e corretores de mercadorias , comerciantes e TROCAS E SERVIÇOS</t>
  </si>
  <si>
    <t>6211-8 CORRETORES DE SEGURANÇA, negociantes e flotação EMPRESAS</t>
  </si>
  <si>
    <t>6221-8 Corretores de mercadorias e comerciantes CONTRATOS</t>
  </si>
  <si>
    <t>6282-6 De consultoria de investimento</t>
  </si>
  <si>
    <t>6311-1 Seguro de Vida</t>
  </si>
  <si>
    <t>6321-1 Accident &amp; Health Insurance</t>
  </si>
  <si>
    <t>6324-1 HOSPITAL E ASSISTÊNCIA MÉDICA PLANOS</t>
  </si>
  <si>
    <t>6331-1 FIRE, marinhos e de seguro contra acidentes</t>
  </si>
  <si>
    <t>6351-1 Garantia SEGUROS</t>
  </si>
  <si>
    <t>6361-1 TÍTULO DE SEGURO</t>
  </si>
  <si>
    <t>6399-1 TRANSPORTE SEGURO , NEC</t>
  </si>
  <si>
    <t>6411-1 Agentes de Seguros , Corretores e SERVICE</t>
  </si>
  <si>
    <t>6500-8 IMÓVEIS</t>
  </si>
  <si>
    <t>6510-8 Dos operadores imobiliários (NO desenvolvedores) e locadores</t>
  </si>
  <si>
    <t>6512-8 Operadores de edifícios não residenciais</t>
  </si>
  <si>
    <t>6513-8 OPERADORES de edifícios de apartamentos</t>
  </si>
  <si>
    <t>6519-8 Locadores de imóveis, NEC</t>
  </si>
  <si>
    <t>6531-8 Agentes Imobiliários e gestores ( para outros)</t>
  </si>
  <si>
    <t>6532-8 REAL ESTATE REVENDEDORES ( por conta própria )</t>
  </si>
  <si>
    <t>6552-8 SUBDIVIDERS Terra e desenvolvedores ( CEMITÉRIOS NO )</t>
  </si>
  <si>
    <t>6770-9 CHEQUES EM BRANCO</t>
  </si>
  <si>
    <t>6792-4 ROYALTY comerciantes de petróleo</t>
  </si>
  <si>
    <t>6794-3 Detentores de patentes e locadores</t>
  </si>
  <si>
    <t>6795-4 MINERAL COMERCIANTES ROYALTY</t>
  </si>
  <si>
    <t>6798-8 Fundos de investimento imobiliário</t>
  </si>
  <si>
    <t>6799-8 Investidores, NEC</t>
  </si>
  <si>
    <t>7000-8 HOTÉIS, quartos arrendados e CAMPS &amp; OUTROS LOCAIS DE HOSPEDAGEM</t>
  </si>
  <si>
    <t>7011-8 Hotéis e Motéis</t>
  </si>
  <si>
    <t>7200-11 SERVIÇOS pessoais</t>
  </si>
  <si>
    <t>7310-11 Serviços mantidos por publicidade</t>
  </si>
  <si>
    <t>7311-11 Serviços de agências de publicidade</t>
  </si>
  <si>
    <t>7320-11 Serviços ao Consumidor - relatórios de crédito, agências de cobrança</t>
  </si>
  <si>
    <t>7330-11 Serviços de correio , reprodução, arte comercial e Fotografia</t>
  </si>
  <si>
    <t>7331-11 Serviços de Publicidade Serviços de DIRECT MAIL</t>
  </si>
  <si>
    <t>7340-8 SERVIÇOS - a habitações e edifícios OUTRA</t>
  </si>
  <si>
    <t>7350-6 ALUGUEL DE EQUIPAMENTOS - DIVERSOS &amp; LEASING</t>
  </si>
  <si>
    <t>7359-6 Manutenção de equipamentos , aluguel e leasing, NEC</t>
  </si>
  <si>
    <t>7361-8 AGÊNCIAS DE EMPREGO-</t>
  </si>
  <si>
    <t>7363-11 Prestação de serviços SERVIÇOS HELP -</t>
  </si>
  <si>
    <t>7370-3 PROGRAMAÇÃO DE COMPUTADOR , PROCESSAMENTO DE DADOS , ETC.</t>
  </si>
  <si>
    <t>7371-3 PROGRAMAÇÃO DE SERVIÇOS DE COMPUTADOR</t>
  </si>
  <si>
    <t>7372-3 SOFTWARE DE SERVIÇOS sejam pré-embalados</t>
  </si>
  <si>
    <t>7373-3 SERVIÇOS DE INFORMÁTICA -DESIGN Sistemas Integrados</t>
  </si>
  <si>
    <t>7374-3 Serviços de preparação de processamento dos computadores e dados</t>
  </si>
  <si>
    <t>7377-3 Serviços de informática e LEASING ARRENDAMENTO</t>
  </si>
  <si>
    <t>7380-11 SERVIÇOS DIVERSOS SERVIÇOS DIVERSOS -</t>
  </si>
  <si>
    <t>7381-11 SERVIÇOS -detetive , guarda e serviços de veículos blindados</t>
  </si>
  <si>
    <t>7384-11 LABORATÓRIOS DE SERVIÇOS Fotoacabamento -</t>
  </si>
  <si>
    <t>7385-11 Serviços de telefonia interligação de sistemas</t>
  </si>
  <si>
    <t>7389-2 e 3 Serviços às Empresas -Serviços, NEC</t>
  </si>
  <si>
    <t>7500-5 CONSERTO DE - indústrias automóvel, serviços e estacionamento</t>
  </si>
  <si>
    <t>7510-5 SERVIÇOS DE AUTO- Aluguer de LEASING (sem drivers )</t>
  </si>
  <si>
    <t>7600-11 SERVIÇOS DIVERSOS SERVIÇOS - REPAIR</t>
  </si>
  <si>
    <t>7812-5 SERVIÇOS - MOTION PICTURE e Produção TAPE VIDEO</t>
  </si>
  <si>
    <t>7819-5 SERVIÇOS -aliado para o Picture Motion PRODUÇÃO</t>
  </si>
  <si>
    <t>7822-5 SERVIÇOS - MOTION PICTURE e distribuição TAPE VIDEO</t>
  </si>
  <si>
    <t>7829-5 SERVIÇOS -aliada à distribuição Picture Motion</t>
  </si>
  <si>
    <t>7830-5 PROPOSTA DE IMAGEM TEATROS -</t>
  </si>
  <si>
    <t>7841-5 ALUGUEL DE FITA - VIDEO</t>
  </si>
  <si>
    <t>7900-5 SERVIÇOS de diversões e lazer</t>
  </si>
  <si>
    <t>7948-5 SERVIÇOS RACING , incluindo a operação de trilha</t>
  </si>
  <si>
    <t>7990-5 DIVERSÃO DE SERVIÇOS DIVERSOS , &amp; Lazer</t>
  </si>
  <si>
    <t>7997-5 SERVIÇOS DE ADESÃO - SPORTS e clubes de recreação</t>
  </si>
  <si>
    <t>8000-9 SERVIÇOS DE SAÚDE -</t>
  </si>
  <si>
    <t>8011-1 Serviços de Escritórios e clínicas de médicos de medicina</t>
  </si>
  <si>
    <t>8050-11 Serviços de Enfermagem &amp; FACILIDADES PERSONAL CARE</t>
  </si>
  <si>
    <t>8051-11 SERVIÇOS qualificados Estabelecimentos de enfermagem</t>
  </si>
  <si>
    <t>8060-1 SERVIÇOS - HOSPITAIS</t>
  </si>
  <si>
    <t>8062-1 Serviços de hospitais gerais médicos e cirúrgicos, NEC</t>
  </si>
  <si>
    <t>8071-9 LABORATÓRIOS DE SERVIÇOS MÉDICO-</t>
  </si>
  <si>
    <t>8082-9 Serviços Domésticos , aos serviços de saúde</t>
  </si>
  <si>
    <t>8090-9 SERVIÇOS SERVIÇOS DE SAÚDE -MISC e aliados, NEC</t>
  </si>
  <si>
    <t>8093-1 Serviços especializados , ambulatórios , NEC</t>
  </si>
  <si>
    <t>8111-11 SERVIÇOS - LEGAL</t>
  </si>
  <si>
    <t>8200-11 SERVIÇOS -educativas</t>
  </si>
  <si>
    <t>8300-9 SERVIÇOS -SOCIAL</t>
  </si>
  <si>
    <t>8351-9 Serviços de creche serviços do dia</t>
  </si>
  <si>
    <t>8600-5 Organizações de serviços de filiação</t>
  </si>
  <si>
    <t>8700-6 SERVIÇOS DE ENGENHARIA , CONTABILIDADE , investigação, gestão</t>
  </si>
  <si>
    <t>8711-6 SERVIÇOS DE ENGENHARIA -</t>
  </si>
  <si>
    <t>8731-1 SERVIÇOS COMERCIAIS Pesquisas Físicas e biológicas</t>
  </si>
  <si>
    <t>8734-9 LABORATÓRIOS DE ENSAIO -</t>
  </si>
  <si>
    <t>8741-8 SERVIÇOS DE GESTÃO ,</t>
  </si>
  <si>
    <t>8742-8 CONSULTORIA DE GESTÃO ,</t>
  </si>
  <si>
    <t>8744-6 Serviços de Gerenciamento de Facilidades SERVIÇOS DE APOIO</t>
  </si>
  <si>
    <t>8880-99 American Depositary Receipts</t>
  </si>
  <si>
    <t>8888-99 GOVERNOS ESTRANGEIROS</t>
  </si>
  <si>
    <t>8900-11 SERVIÇOS -Serviços, NEC</t>
  </si>
  <si>
    <t>9721-99 RELAÇÕES INTERNACIONAIS</t>
  </si>
  <si>
    <t>9995-9 ESTABELECIMENTOS não operacional</t>
  </si>
  <si>
    <t>Custo de Apólice</t>
  </si>
  <si>
    <t>Adicional de Fracionamento</t>
  </si>
  <si>
    <t>Número de Parcelas</t>
  </si>
  <si>
    <t>Primeira Parcela 30 dias</t>
  </si>
  <si>
    <t xml:space="preserve"> </t>
  </si>
  <si>
    <t>Primeira Parcela à Vista</t>
  </si>
  <si>
    <t>07 parcelas</t>
  </si>
  <si>
    <t>máximo</t>
  </si>
  <si>
    <t>Utilizar</t>
  </si>
  <si>
    <t>&lt;==INPUT</t>
  </si>
  <si>
    <t>Juros Fracionamento</t>
  </si>
  <si>
    <t>I.O.F.</t>
  </si>
  <si>
    <t>TAXA DE JUROS</t>
  </si>
  <si>
    <t>AO MÊS</t>
  </si>
  <si>
    <t>PARCELA</t>
  </si>
  <si>
    <t>1a A VISTA</t>
  </si>
  <si>
    <t>1a A 30 Dias</t>
  </si>
  <si>
    <t>OBSERVAÇÕES</t>
  </si>
  <si>
    <t>NOME DA EMBARCAÇÃO</t>
  </si>
  <si>
    <t>MODELO</t>
  </si>
  <si>
    <t>TIPO DE EMBARCAÇÃO</t>
  </si>
  <si>
    <t>COMPRIMENTO (PÉS)</t>
  </si>
  <si>
    <t>Seguro Novo</t>
  </si>
  <si>
    <t>Renovação Fairfax</t>
  </si>
  <si>
    <t>EMBARCAÇÕES DE ESPORTE RECREIO</t>
  </si>
  <si>
    <t>Renovação Congênere</t>
  </si>
  <si>
    <t>MODALIDADE DO SEGURO</t>
  </si>
  <si>
    <t>TIPO DE SEGURO</t>
  </si>
  <si>
    <t>DATA DE RENOVAÇÃO</t>
  </si>
  <si>
    <t>SEGURADORA DETENTORA</t>
  </si>
  <si>
    <t>NOME COMPLETO</t>
  </si>
  <si>
    <t>CPF/ CNPJ</t>
  </si>
  <si>
    <t>INFORMAÇÕES DA EMBARCAÇÃO</t>
  </si>
  <si>
    <t>ANO DO CASCO</t>
  </si>
  <si>
    <t>MATERIAL DO CASCO</t>
  </si>
  <si>
    <t>PORTO DE REGISTRO</t>
  </si>
  <si>
    <t>Motor de Popa</t>
  </si>
  <si>
    <t>TIPO DE MOTOR</t>
  </si>
  <si>
    <t>Diesel</t>
  </si>
  <si>
    <t>Seca</t>
  </si>
  <si>
    <t>Molhada</t>
  </si>
  <si>
    <t>QUANTIDADE DE MOTORES</t>
  </si>
  <si>
    <t>TIPO DE COMBUSTÍVEL</t>
  </si>
  <si>
    <t>ASSOCIADA À MARINA OU YACHT CLUBE?</t>
  </si>
  <si>
    <t>TIPO DE VAGA</t>
  </si>
  <si>
    <t>TIPO DE UTILIZAÇÃO</t>
  </si>
  <si>
    <t>ROUBO E/OU FURTO QUALIFICADO DE EQUIPAMENTOS</t>
  </si>
  <si>
    <t>DADOS DA CORRETORA</t>
  </si>
  <si>
    <t>NOME DA CORRETORA</t>
  </si>
  <si>
    <t>E-MAIL DO RESPONSÁVEL</t>
  </si>
  <si>
    <t>Lagos e Agua doce</t>
  </si>
  <si>
    <t>DATA 1º HABILITAÇÃO</t>
  </si>
  <si>
    <t>CATEGORIA</t>
  </si>
  <si>
    <t>NÚMERO DA HABILITAÇÃO</t>
  </si>
  <si>
    <t>VALIDADE</t>
  </si>
  <si>
    <t>INFORMAÇÕES DO MARINHEIRO (FIXO)</t>
  </si>
  <si>
    <t>PERÍMETRO DE COBERTURA</t>
  </si>
  <si>
    <t>EXPERIÊNCIA SEGURADO</t>
  </si>
  <si>
    <t>SINISTRO</t>
  </si>
  <si>
    <t>COBERTURA BÁSICA</t>
  </si>
  <si>
    <t>COBERTURAS ADICIONAIS E LIMITES DE CONTRATAÇÃO</t>
  </si>
  <si>
    <t>LOCAL DE GUARDA DA EMBARCAÇÃO</t>
  </si>
  <si>
    <t>ENDEREÇO COMPLETO (INCLUSIVE CEP)</t>
  </si>
  <si>
    <t>INFORMAÇÕES COMPLEMENTARES</t>
  </si>
  <si>
    <t>EMBARCAÇÃO NOVA (ZERO KM)</t>
  </si>
  <si>
    <t>PARA EMBARCAÇÃO USADA INFORMAR OS DADOS ABAIXO:</t>
  </si>
  <si>
    <t>CPF</t>
  </si>
  <si>
    <t>INFORMAÇÕES DO PROPONENTE (SEGURADO)</t>
  </si>
  <si>
    <t>DESCRIÇÃO DO SINISTRO</t>
  </si>
  <si>
    <t>DATA DO SINISTRO</t>
  </si>
  <si>
    <t>VALOR IDENIZADO</t>
  </si>
  <si>
    <t>SEGURADORA</t>
  </si>
  <si>
    <t>Nº APÓLICE ANTERIOR</t>
  </si>
  <si>
    <t>Sem experiência</t>
  </si>
  <si>
    <t>1 ano sem sinistro</t>
  </si>
  <si>
    <t>2 anos sem sinistro</t>
  </si>
  <si>
    <t>3 anos sem sinistro</t>
  </si>
  <si>
    <t>4 anos sem sinistro</t>
  </si>
  <si>
    <t>5 anos sem sinistro</t>
  </si>
  <si>
    <t>Com sinistro nos últimos 05 Anos</t>
  </si>
  <si>
    <t>DOCUMENTO DA EMBARCAÇÃO (TIE) ESTÁ EM NOME DO PROPONENTE?</t>
  </si>
  <si>
    <t>FABRICANTE/ESTALEIRO</t>
  </si>
  <si>
    <t>SE SIM, ESPECIFICAR:</t>
  </si>
  <si>
    <t>JÁ POSSUIU OUTRAS EMBARCAÇÕES?</t>
  </si>
  <si>
    <t>A EMBARCAÇÃO É OU SERÁ UTILIZADA PARA ALUGUEL/CHARTER?</t>
  </si>
  <si>
    <t>INFORMAR NOME DA MARINA OU YACHT CLUBE</t>
  </si>
  <si>
    <t>É PROPRIETÁRIO DESTA EMBARCAÇÃO DESDE QUANDO? (INFORMAR MÊS E ANO)</t>
  </si>
  <si>
    <t xml:space="preserve">NESSA EMBARCAÇÃO HOUVE REPOSIÇÃO DE PEÇAS ORIUNDA DE SALVADOS? </t>
  </si>
  <si>
    <t>ESSA EMBARCAÇÃO ESTÁ FINANCIADA?</t>
  </si>
  <si>
    <t>SE SIM, INFORMAR A INSTITUIÇÃO FINANCEIRA E Nr. DE PARCELAS PENDENTES E VALOR PENDENTE DE FINANCIAMENTO:</t>
  </si>
  <si>
    <t>SE NEGATIVO, INFORMAR NOME E CNPJ/CPF QUE CONSTA DO DOCUMENTO:</t>
  </si>
  <si>
    <t>SE AFIRMATIVO, INFORMAR QUAL?</t>
  </si>
  <si>
    <t>Lancha/Iate</t>
  </si>
  <si>
    <t>Outros - Especificar</t>
  </si>
  <si>
    <t>Sem Motor</t>
  </si>
  <si>
    <t>ESPECIFICAR - OUTROS</t>
  </si>
  <si>
    <t>Aluguel *</t>
  </si>
  <si>
    <t>Charter *</t>
  </si>
  <si>
    <t>ENDEREÇO DA MARINA 
OU YACHT CLUBE</t>
  </si>
  <si>
    <t>CIDADE</t>
  </si>
  <si>
    <t>ESTADO</t>
  </si>
  <si>
    <t>CEP</t>
  </si>
  <si>
    <t>EMBARCAÇÃO GUARDADA NA MARINA ASSOCIADA?</t>
  </si>
  <si>
    <t>SE NEGATIVO, INFORMAR O ENDEREÇO COMPLETO,
INCLUSIVE CEP</t>
  </si>
  <si>
    <t xml:space="preserve">INFORMAR A EXPERIÊNCIA
DO MARINHEIRO 
(TIPO DE EMBARCAÇÃO) </t>
  </si>
  <si>
    <t xml:space="preserve">INFORMAR A EXPERIÊNCIA
DO MARINHEIRO 
(REGIÃO DE NAVEGAÇÃO) </t>
  </si>
  <si>
    <t>Costa Leste America do Sul*</t>
  </si>
  <si>
    <t>Ambito Mundial*</t>
  </si>
  <si>
    <t>* COBERTURAS COM ACEITAÇÃO RESTRITA</t>
  </si>
  <si>
    <t>Corretor</t>
  </si>
  <si>
    <t>Proponente</t>
  </si>
  <si>
    <t>Outros - Identificar</t>
  </si>
  <si>
    <t xml:space="preserve">* ALUGUEL E CHARTER - SOB CONSULTA (ACEITAÇÃO RESTRITA) </t>
  </si>
  <si>
    <t>SE AFIRMATIVIVO, DE QUE 
TIPO? ESPECIFIQUE:</t>
  </si>
  <si>
    <t>Apresentado por outro Cliente</t>
  </si>
  <si>
    <t>Redes Sociais</t>
  </si>
  <si>
    <t>Telefone</t>
  </si>
  <si>
    <t>Feiras/Exposições</t>
  </si>
  <si>
    <t>EXISTE ALGUM VÍNCULO PROFISSIONAL/AMIZADE/PARENTESCO ENTRE O VENDEDOR
/ COMPRADOR?</t>
  </si>
  <si>
    <t>INFORMAR A REGIÃO DE MAIOR NAVEGABILIDADE:
(TRAJETO UTILIZADO - PRAIAS, RIOS, ETC..)</t>
  </si>
  <si>
    <t>POTÊNCIA (CADA)</t>
  </si>
  <si>
    <t xml:space="preserve">FABRICANTE - MOTOR(ES) </t>
  </si>
  <si>
    <t>SE AFIRMATIVO, INFORMAR: DESCRIÇÃO DA OCORRÊNCIA</t>
  </si>
  <si>
    <t>EMBARCAÇÃO ADQUIRIDA DE FORMA DE COMPARTILHAMENTO?</t>
  </si>
  <si>
    <t>EMBARCAÇÃO ADQUIRIDA DE FORMA DE COTAS?</t>
  </si>
  <si>
    <t>MARINA ASSOCIADA POSSUE SEGURO DE GUARDA DE EMBARCAÇÃO DE TERCEIROS?</t>
  </si>
  <si>
    <t>SE SIM, INFORMAR A SEGURADORA E A IMPORTÂNCIA SEGURADA CONTRATADA:</t>
  </si>
  <si>
    <t>PERDA TOTAL, ASSISTÊNCIA E SALVAMENTO E AVARIA PARCIAL, ALÉM DO ROUBO TOTAL OU FURTO TOTAL QUALIFICADO DA EMBARCAÇÃO, RETIRADA E COLOCAÇÃO N'ÁGUA</t>
  </si>
  <si>
    <t>CNPJ DA MARINA OU YACHT CLUBE</t>
  </si>
  <si>
    <t>DATA DA COMPRA (INFORMAR DIA/MÊS/ANO):</t>
  </si>
  <si>
    <t>INFORMAR PREÇO DE COMPRA/VALOR PAGO:</t>
  </si>
  <si>
    <t>-</t>
  </si>
  <si>
    <t>Águas Brasileiras</t>
  </si>
  <si>
    <t>Passeio - Uso Particular</t>
  </si>
  <si>
    <t>Arrais Amador</t>
  </si>
  <si>
    <t>Arrais Amador e Motonauta</t>
  </si>
  <si>
    <t>Mestre Amador</t>
  </si>
  <si>
    <t>Mestre Amador e Motonauta</t>
  </si>
  <si>
    <t>Capitão Amador</t>
  </si>
  <si>
    <t>Capitão Amador e Motonauta</t>
  </si>
  <si>
    <t>Marinheiro Aux. de Convés</t>
  </si>
  <si>
    <t>Moço de Convés</t>
  </si>
  <si>
    <t>EMBARCAÇÃO COM SINISTRO NOS ÚLTIMOS 5 ANOS</t>
  </si>
  <si>
    <t>MARINHEIRO JÁ SE ENVOLVEU EM ALGUM ACIDENTE ENVOLVENDO EMBARCAÇÃO?</t>
  </si>
  <si>
    <t>REMOÇÃO DE DESTROÇOS - EXTENSÃO DA COBERTURA BÁSICA</t>
  </si>
  <si>
    <t>RESPONSABILIDADE CIVIL DA EMBARCAÇÃO</t>
  </si>
  <si>
    <r>
      <t>COMPETIÇÃO DE REGATA</t>
    </r>
    <r>
      <rPr>
        <sz val="10"/>
        <color rgb="FFC00000"/>
        <rFont val="Calibri"/>
        <family val="2"/>
        <scheme val="minor"/>
      </rPr>
      <t>*</t>
    </r>
  </si>
  <si>
    <r>
      <t>CHARTER</t>
    </r>
    <r>
      <rPr>
        <sz val="10"/>
        <color rgb="FFC00000"/>
        <rFont val="Calibri"/>
        <family val="2"/>
        <scheme val="minor"/>
      </rPr>
      <t>*</t>
    </r>
    <r>
      <rPr>
        <sz val="10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(COM TRIPULAÇÃO FIXA DO PROPRIETÁRIO)</t>
    </r>
  </si>
  <si>
    <r>
      <t>EXTENSÃO DO ÂMBITO DE SEGURO</t>
    </r>
    <r>
      <rPr>
        <sz val="10"/>
        <color rgb="FFFF0000"/>
        <rFont val="Calibri"/>
        <family val="2"/>
        <scheme val="minor"/>
      </rPr>
      <t>*</t>
    </r>
  </si>
  <si>
    <t>FORMULÁRIO DE COTAÇÃO</t>
  </si>
  <si>
    <t>SGA CORRETORA DE SEGUROS LTDA</t>
  </si>
  <si>
    <t>PROPRIETÁRIO DA EMBARCAÇÃO COM SINISTRO NOS ÚLTIMOS 5 ANOS</t>
  </si>
  <si>
    <t xml:space="preserve">                   Loca, Data</t>
  </si>
  <si>
    <t xml:space="preserve">   Assinatura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</si>
</sst>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%"/>
    <numFmt numFmtId="165" formatCode="0.000%"/>
    <numFmt numFmtId="166" formatCode="dd/mm/yy;@"/>
    <numFmt numFmtId="167" formatCode="_(* #,##0.00_);_(* \(#,##0.00\);_(* &quot;-&quot;??_);_(@_)"/>
    <numFmt numFmtId="168" formatCode="0.0%"/>
    <numFmt numFmtId="169" formatCode="0######"/>
    <numFmt numFmtId="170" formatCode="00#"/>
    <numFmt numFmtId="171" formatCode="_(&quot;R$ &quot;* #,##0.00_);_(&quot;R$ &quot;* \(#,##0.00\);_(&quot;R$ &quot;* &quot;-&quot;??_);_(@_)"/>
    <numFmt numFmtId="172" formatCode="0.0000000"/>
    <numFmt numFmtId="173" formatCode="000000000\-00"/>
    <numFmt numFmtId="174" formatCode="_-[$R$-416]\ * #,##0.00_-;\-[$R$-416]\ * #,##0.00_-;_-[$R$-416]\ * &quot;-&quot;??_-;_-@_-"/>
    <numFmt numFmtId="175" formatCode="#,##0.00_ ;\-#,##0.00\ "/>
  </numFmts>
  <fonts count="52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8"/>
      <color theme="3"/>
      <name val="Cambria"/>
      <family val="2"/>
      <scheme val="major"/>
    </font>
    <font>
      <i/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indexed="10"/>
      <name val="Times New Roman"/>
      <family val="1"/>
    </font>
    <font>
      <b/>
      <sz val="10"/>
      <color indexed="20"/>
      <name val="Times New Roman"/>
      <family val="1"/>
    </font>
    <font>
      <b/>
      <sz val="12"/>
      <color rgb="FF3F3F3F"/>
      <name val="Arial"/>
      <family val="2"/>
    </font>
    <font>
      <sz val="12"/>
      <color theme="0"/>
      <name val="Arial"/>
      <family val="2"/>
    </font>
    <font>
      <b/>
      <sz val="14"/>
      <color theme="0"/>
      <name val="Arial"/>
      <family val="2"/>
    </font>
    <font>
      <sz val="10"/>
      <name val="MS Sans Serif"/>
      <family val="2"/>
    </font>
    <font>
      <sz val="11"/>
      <color rgb="FF006100"/>
      <name val="Calibri"/>
      <family val="2"/>
      <scheme val="minor"/>
    </font>
    <font>
      <sz val="1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20"/>
      <name val="Arial"/>
      <family val="2"/>
    </font>
    <font>
      <sz val="10"/>
      <color indexed="43"/>
      <name val="Arial"/>
      <family val="2"/>
    </font>
    <font>
      <sz val="10"/>
      <color indexed="56"/>
      <name val="Times New Roman"/>
      <family val="1"/>
    </font>
    <font>
      <b/>
      <sz val="10"/>
      <color indexed="56"/>
      <name val="Times New Roman"/>
      <family val="1"/>
    </font>
    <font>
      <b/>
      <sz val="12"/>
      <color indexed="56"/>
      <name val="Times New Roman"/>
      <family val="1"/>
    </font>
    <font>
      <sz val="10"/>
      <color indexed="56"/>
      <name val="Arial"/>
      <family val="2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C00000"/>
      <name val="Calibri"/>
      <family val="2"/>
      <scheme val="minor"/>
    </font>
    <font>
      <sz val="8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FF"/>
      <name val="Calibri"/>
      <family val="2"/>
      <scheme val="minor"/>
    </font>
    <font>
      <i/>
      <sz val="10"/>
      <color rgb="FF0000FF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9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</patternFill>
    </fill>
    <fill>
      <patternFill patternType="solid">
        <fgColor rgb="FFC6EFCE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BFE9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8FD35"/>
        <bgColor indexed="64"/>
      </patternFill>
    </fill>
    <fill>
      <patternFill patternType="solid">
        <fgColor rgb="FFDFE402"/>
        <bgColor indexed="64"/>
      </patternFill>
    </fill>
    <fill>
      <patternFill patternType="solid">
        <fgColor rgb="FFC1C60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4"/>
      </patternFill>
    </fill>
  </fills>
  <borders count="47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rgb="FF7F7F7F"/>
      </end>
      <top style="medium">
        <color indexed="64"/>
      </top>
      <bottom style="medium">
        <color indexed="64"/>
      </bottom>
      <diagonal/>
    </border>
    <border>
      <start style="thin">
        <color rgb="FF7F7F7F"/>
      </start>
      <end style="thin">
        <color rgb="FF7F7F7F"/>
      </end>
      <top style="medium">
        <color indexed="64"/>
      </top>
      <bottom style="medium">
        <color indexed="64"/>
      </bottom>
      <diagonal/>
    </border>
    <border>
      <start style="thin">
        <color rgb="FF7F7F7F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7F7F7F"/>
      </start>
      <end style="medium">
        <color indexed="64"/>
      </end>
      <top style="thin">
        <color rgb="FF7F7F7F"/>
      </top>
      <bottom style="thin">
        <color rgb="FF7F7F7F"/>
      </bottom>
      <diagonal/>
    </border>
    <border>
      <start style="medium">
        <color indexed="64"/>
      </start>
      <end style="medium">
        <color indexed="64"/>
      </end>
      <top style="thin">
        <color rgb="FF7F7F7F"/>
      </top>
      <bottom style="thin">
        <color rgb="FF7F7F7F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thin">
        <color rgb="FF3F3F3F"/>
      </bottom>
      <diagonal/>
    </border>
    <border>
      <start/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thin">
        <color indexed="64"/>
      </top>
      <bottom/>
      <diagonal/>
    </border>
  </borders>
  <cellStyleXfs count="54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2" borderId="2" applyNumberFormat="0" applyAlignment="0" applyProtection="0"/>
    <xf numFmtId="0" fontId="6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2" borderId="2" applyNumberFormat="0" applyAlignment="0" applyProtection="0"/>
    <xf numFmtId="44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2" borderId="2" applyNumberFormat="0" applyAlignment="0" applyProtection="0"/>
    <xf numFmtId="44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1" fillId="0" borderId="0"/>
    <xf numFmtId="0" fontId="22" fillId="2" borderId="39" applyNumberFormat="0" applyAlignment="0" applyProtection="0"/>
    <xf numFmtId="0" fontId="23" fillId="11" borderId="0" applyNumberFormat="0" applyBorder="0" applyAlignment="0" applyProtection="0"/>
    <xf numFmtId="167" fontId="3" fillId="0" borderId="0" applyFont="0" applyFill="0" applyBorder="0" applyAlignment="0" applyProtection="0"/>
    <xf numFmtId="0" fontId="14" fillId="0" borderId="0"/>
    <xf numFmtId="9" fontId="25" fillId="0" borderId="0" applyFont="0" applyFill="0" applyBorder="0" applyAlignment="0" applyProtection="0"/>
    <xf numFmtId="0" fontId="26" fillId="12" borderId="0" applyNumberFormat="0" applyBorder="0" applyAlignment="0" applyProtection="0"/>
    <xf numFmtId="0" fontId="25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7" fillId="0" borderId="0" applyNumberFormat="0" applyFill="0" applyBorder="0" applyAlignment="0" applyProtection="0"/>
  </cellStyleXfs>
  <cellXfs count="388">
    <xf numFmtId="0" fontId="0" fillId="0" borderId="0" xfId="0"/>
    <xf numFmtId="0" fontId="0" fillId="0" borderId="0" xfId="0" applyAlignment="1">
      <alignment horizontal="center" vertical="center"/>
    </xf>
    <xf numFmtId="43" fontId="0" fillId="0" borderId="0" xfId="1" applyFont="1"/>
    <xf numFmtId="164" fontId="0" fillId="0" borderId="0" xfId="0" applyNumberFormat="1"/>
    <xf numFmtId="43" fontId="0" fillId="0" borderId="3" xfId="1" applyFont="1" applyBorder="1"/>
    <xf numFmtId="43" fontId="0" fillId="0" borderId="4" xfId="1" applyFont="1" applyBorder="1"/>
    <xf numFmtId="43" fontId="0" fillId="0" borderId="6" xfId="1" applyFont="1" applyBorder="1"/>
    <xf numFmtId="43" fontId="0" fillId="0" borderId="0" xfId="1" applyFont="1" applyBorder="1"/>
    <xf numFmtId="43" fontId="0" fillId="0" borderId="8" xfId="1" applyFont="1" applyBorder="1"/>
    <xf numFmtId="43" fontId="0" fillId="0" borderId="9" xfId="1" applyFont="1" applyBorder="1"/>
    <xf numFmtId="164" fontId="0" fillId="0" borderId="0" xfId="0" applyNumberFormat="1" applyAlignment="1">
      <alignment horizontal="center" vertical="center"/>
    </xf>
    <xf numFmtId="164" fontId="0" fillId="0" borderId="4" xfId="2" applyNumberFormat="1" applyFont="1" applyBorder="1" applyAlignment="1">
      <alignment horizontal="center" vertical="center"/>
    </xf>
    <xf numFmtId="164" fontId="0" fillId="0" borderId="0" xfId="2" applyNumberFormat="1" applyFon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9" xfId="2" applyNumberFormat="1" applyFont="1" applyBorder="1" applyAlignment="1">
      <alignment horizontal="center" vertical="center"/>
    </xf>
    <xf numFmtId="43" fontId="0" fillId="0" borderId="4" xfId="0" applyNumberFormat="1" applyBorder="1"/>
    <xf numFmtId="164" fontId="0" fillId="0" borderId="4" xfId="0" applyNumberFormat="1" applyBorder="1" applyAlignment="1">
      <alignment horizontal="center" vertical="center"/>
    </xf>
    <xf numFmtId="43" fontId="0" fillId="0" borderId="0" xfId="0" applyNumberFormat="1"/>
    <xf numFmtId="43" fontId="0" fillId="0" borderId="9" xfId="0" applyNumberFormat="1" applyBorder="1"/>
    <xf numFmtId="43" fontId="5" fillId="2" borderId="11" xfId="4" applyNumberFormat="1" applyBorder="1" applyAlignment="1">
      <alignment horizontal="center" vertical="center"/>
    </xf>
    <xf numFmtId="43" fontId="5" fillId="2" borderId="12" xfId="4" applyNumberFormat="1" applyBorder="1" applyAlignment="1">
      <alignment horizontal="center" vertical="center"/>
    </xf>
    <xf numFmtId="0" fontId="5" fillId="2" borderId="12" xfId="4" applyBorder="1" applyAlignment="1">
      <alignment horizontal="center" vertical="center"/>
    </xf>
    <xf numFmtId="0" fontId="5" fillId="2" borderId="13" xfId="4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43" fontId="5" fillId="2" borderId="0" xfId="4" applyNumberFormat="1" applyBorder="1" applyAlignment="1">
      <alignment horizontal="center" vertical="center"/>
    </xf>
    <xf numFmtId="9" fontId="0" fillId="0" borderId="0" xfId="2" applyFont="1"/>
    <xf numFmtId="165" fontId="0" fillId="0" borderId="0" xfId="2" applyNumberFormat="1" applyFont="1"/>
    <xf numFmtId="0" fontId="7" fillId="0" borderId="0" xfId="3" applyFont="1" applyBorder="1" applyAlignment="1"/>
    <xf numFmtId="43" fontId="5" fillId="2" borderId="6" xfId="4" applyNumberFormat="1" applyBorder="1" applyAlignment="1">
      <alignment horizontal="center" vertical="center"/>
    </xf>
    <xf numFmtId="0" fontId="5" fillId="2" borderId="7" xfId="4" applyBorder="1" applyAlignment="1">
      <alignment horizontal="center" vertical="center"/>
    </xf>
    <xf numFmtId="165" fontId="0" fillId="0" borderId="7" xfId="2" applyNumberFormat="1" applyFont="1" applyBorder="1"/>
    <xf numFmtId="0" fontId="0" fillId="0" borderId="7" xfId="0" applyBorder="1"/>
    <xf numFmtId="43" fontId="0" fillId="0" borderId="7" xfId="1" applyFont="1" applyBorder="1"/>
    <xf numFmtId="43" fontId="0" fillId="0" borderId="6" xfId="0" applyNumberFormat="1" applyBorder="1"/>
    <xf numFmtId="9" fontId="0" fillId="0" borderId="0" xfId="2" applyFont="1" applyAlignment="1">
      <alignment horizontal="center" vertical="center"/>
    </xf>
    <xf numFmtId="165" fontId="0" fillId="0" borderId="0" xfId="0" applyNumberFormat="1"/>
    <xf numFmtId="0" fontId="5" fillId="2" borderId="2" xfId="4"/>
    <xf numFmtId="0" fontId="11" fillId="0" borderId="0" xfId="0" applyFont="1"/>
    <xf numFmtId="9" fontId="0" fillId="0" borderId="7" xfId="0" applyNumberFormat="1" applyBorder="1"/>
    <xf numFmtId="10" fontId="0" fillId="0" borderId="7" xfId="0" applyNumberFormat="1" applyBorder="1"/>
    <xf numFmtId="0" fontId="5" fillId="2" borderId="17" xfId="4" applyBorder="1"/>
    <xf numFmtId="0" fontId="5" fillId="2" borderId="18" xfId="4" applyBorder="1"/>
    <xf numFmtId="44" fontId="0" fillId="0" borderId="6" xfId="6" applyFont="1" applyBorder="1"/>
    <xf numFmtId="44" fontId="0" fillId="0" borderId="0" xfId="6" applyFont="1" applyBorder="1"/>
    <xf numFmtId="44" fontId="0" fillId="0" borderId="7" xfId="6" applyFont="1" applyBorder="1"/>
    <xf numFmtId="44" fontId="0" fillId="0" borderId="8" xfId="6" applyFont="1" applyBorder="1"/>
    <xf numFmtId="44" fontId="0" fillId="0" borderId="9" xfId="6" applyFont="1" applyBorder="1"/>
    <xf numFmtId="44" fontId="0" fillId="0" borderId="10" xfId="6" applyFont="1" applyBorder="1"/>
    <xf numFmtId="44" fontId="0" fillId="0" borderId="0" xfId="6" applyFont="1" applyBorder="1" applyAlignment="1"/>
    <xf numFmtId="10" fontId="0" fillId="0" borderId="7" xfId="2" applyNumberFormat="1" applyFont="1" applyBorder="1"/>
    <xf numFmtId="44" fontId="0" fillId="0" borderId="6" xfId="6" applyFont="1" applyBorder="1" applyAlignment="1"/>
    <xf numFmtId="0" fontId="5" fillId="2" borderId="19" xfId="4" applyBorder="1"/>
    <xf numFmtId="0" fontId="0" fillId="0" borderId="6" xfId="0" applyBorder="1"/>
    <xf numFmtId="165" fontId="0" fillId="0" borderId="10" xfId="2" applyNumberFormat="1" applyFont="1" applyBorder="1"/>
    <xf numFmtId="0" fontId="1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0" fillId="8" borderId="0" xfId="0" applyFill="1"/>
    <xf numFmtId="0" fontId="3" fillId="0" borderId="24" xfId="12" applyBorder="1" applyAlignment="1">
      <alignment horizontal="center" vertical="center"/>
    </xf>
    <xf numFmtId="9" fontId="0" fillId="0" borderId="0" xfId="0" applyNumberFormat="1"/>
    <xf numFmtId="0" fontId="0" fillId="0" borderId="24" xfId="12" applyFont="1" applyBorder="1" applyAlignment="1">
      <alignment horizontal="center" vertical="center"/>
    </xf>
    <xf numFmtId="0" fontId="22" fillId="2" borderId="39" xfId="32" applyAlignment="1">
      <alignment horizontal="center" vertical="center"/>
    </xf>
    <xf numFmtId="0" fontId="22" fillId="2" borderId="39" xfId="32" applyAlignment="1">
      <alignment horizontal="center" vertical="center" wrapText="1"/>
    </xf>
    <xf numFmtId="14" fontId="22" fillId="2" borderId="39" xfId="32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0" fillId="9" borderId="0" xfId="0" applyFill="1"/>
    <xf numFmtId="0" fontId="17" fillId="13" borderId="24" xfId="12" applyFont="1" applyFill="1" applyBorder="1" applyAlignment="1">
      <alignment horizontal="center"/>
    </xf>
    <xf numFmtId="1" fontId="3" fillId="0" borderId="24" xfId="12" applyNumberFormat="1" applyBorder="1" applyAlignment="1">
      <alignment horizontal="right"/>
    </xf>
    <xf numFmtId="0" fontId="3" fillId="0" borderId="24" xfId="12" applyBorder="1" applyAlignment="1">
      <alignment horizontal="left"/>
    </xf>
    <xf numFmtId="0" fontId="3" fillId="0" borderId="0" xfId="12" applyAlignment="1">
      <alignment horizontal="left"/>
    </xf>
    <xf numFmtId="169" fontId="0" fillId="0" borderId="24" xfId="0" applyNumberFormat="1" applyBorder="1" applyAlignment="1">
      <alignment horizontal="left"/>
    </xf>
    <xf numFmtId="168" fontId="0" fillId="0" borderId="24" xfId="0" applyNumberFormat="1" applyBorder="1"/>
    <xf numFmtId="169" fontId="3" fillId="0" borderId="24" xfId="0" applyNumberFormat="1" applyFont="1" applyBorder="1" applyAlignment="1">
      <alignment horizontal="left"/>
    </xf>
    <xf numFmtId="169" fontId="16" fillId="0" borderId="24" xfId="0" applyNumberFormat="1" applyFont="1" applyBorder="1" applyAlignment="1">
      <alignment horizontal="left"/>
    </xf>
    <xf numFmtId="0" fontId="0" fillId="0" borderId="3" xfId="0" applyBorder="1"/>
    <xf numFmtId="0" fontId="0" fillId="0" borderId="41" xfId="0" applyBorder="1"/>
    <xf numFmtId="0" fontId="0" fillId="0" borderId="42" xfId="0" applyBorder="1"/>
    <xf numFmtId="0" fontId="0" fillId="0" borderId="4" xfId="0" applyBorder="1"/>
    <xf numFmtId="0" fontId="0" fillId="0" borderId="5" xfId="0" applyBorder="1"/>
    <xf numFmtId="0" fontId="0" fillId="0" borderId="43" xfId="0" applyBorder="1"/>
    <xf numFmtId="0" fontId="0" fillId="0" borderId="43" xfId="0" applyBorder="1" applyAlignment="1">
      <alignment horizontal="center"/>
    </xf>
    <xf numFmtId="0" fontId="0" fillId="0" borderId="24" xfId="0" applyBorder="1"/>
    <xf numFmtId="43" fontId="0" fillId="0" borderId="22" xfId="1" applyFont="1" applyBorder="1"/>
    <xf numFmtId="10" fontId="0" fillId="14" borderId="6" xfId="2" applyNumberFormat="1" applyFont="1" applyFill="1" applyBorder="1"/>
    <xf numFmtId="43" fontId="0" fillId="0" borderId="21" xfId="1" applyFont="1" applyBorder="1"/>
    <xf numFmtId="10" fontId="0" fillId="14" borderId="20" xfId="0" applyNumberFormat="1" applyFill="1" applyBorder="1"/>
    <xf numFmtId="43" fontId="0" fillId="14" borderId="21" xfId="0" applyNumberFormat="1" applyFill="1" applyBorder="1"/>
    <xf numFmtId="168" fontId="0" fillId="0" borderId="0" xfId="0" applyNumberFormat="1"/>
    <xf numFmtId="168" fontId="0" fillId="0" borderId="6" xfId="0" applyNumberFormat="1" applyBorder="1"/>
    <xf numFmtId="43" fontId="0" fillId="14" borderId="0" xfId="0" applyNumberFormat="1" applyFill="1"/>
    <xf numFmtId="168" fontId="0" fillId="0" borderId="7" xfId="0" applyNumberFormat="1" applyBorder="1"/>
    <xf numFmtId="168" fontId="0" fillId="14" borderId="6" xfId="0" applyNumberFormat="1" applyFill="1" applyBorder="1"/>
    <xf numFmtId="43" fontId="0" fillId="0" borderId="7" xfId="0" applyNumberFormat="1" applyBorder="1"/>
    <xf numFmtId="10" fontId="0" fillId="0" borderId="29" xfId="2" applyNumberFormat="1" applyFont="1" applyFill="1" applyBorder="1"/>
    <xf numFmtId="0" fontId="25" fillId="0" borderId="0" xfId="38"/>
    <xf numFmtId="2" fontId="25" fillId="0" borderId="0" xfId="38" applyNumberFormat="1"/>
    <xf numFmtId="0" fontId="0" fillId="0" borderId="24" xfId="12" applyFont="1" applyBorder="1" applyAlignment="1">
      <alignment horizontal="left"/>
    </xf>
    <xf numFmtId="10" fontId="0" fillId="9" borderId="29" xfId="2" applyNumberFormat="1" applyFont="1" applyFill="1" applyBorder="1"/>
    <xf numFmtId="0" fontId="27" fillId="0" borderId="0" xfId="37" applyFont="1" applyFill="1" applyBorder="1"/>
    <xf numFmtId="0" fontId="3" fillId="0" borderId="0" xfId="0" applyFont="1"/>
    <xf numFmtId="1" fontId="3" fillId="15" borderId="24" xfId="12" applyNumberFormat="1" applyFill="1" applyBorder="1" applyAlignment="1">
      <alignment horizontal="right"/>
    </xf>
    <xf numFmtId="0" fontId="3" fillId="15" borderId="24" xfId="12" applyFill="1" applyBorder="1" applyAlignment="1">
      <alignment horizontal="left"/>
    </xf>
    <xf numFmtId="43" fontId="0" fillId="0" borderId="21" xfId="1" applyFont="1" applyFill="1" applyBorder="1"/>
    <xf numFmtId="43" fontId="0" fillId="0" borderId="7" xfId="1" applyFont="1" applyFill="1" applyBorder="1"/>
    <xf numFmtId="169" fontId="3" fillId="0" borderId="0" xfId="0" applyNumberFormat="1" applyFont="1" applyAlignment="1">
      <alignment horizontal="left"/>
    </xf>
    <xf numFmtId="0" fontId="27" fillId="0" borderId="0" xfId="37" applyFont="1" applyFill="1" applyBorder="1" applyAlignment="1">
      <alignment horizontal="left" vertical="center"/>
    </xf>
    <xf numFmtId="1" fontId="3" fillId="16" borderId="24" xfId="12" applyNumberFormat="1" applyFill="1" applyBorder="1" applyAlignment="1">
      <alignment horizontal="right"/>
    </xf>
    <xf numFmtId="0" fontId="3" fillId="16" borderId="24" xfId="12" applyFill="1" applyBorder="1" applyAlignment="1">
      <alignment horizontal="left"/>
    </xf>
    <xf numFmtId="9" fontId="27" fillId="0" borderId="0" xfId="36" applyFont="1" applyFill="1" applyBorder="1" applyAlignment="1">
      <alignment horizontal="left" vertical="center"/>
    </xf>
    <xf numFmtId="1" fontId="3" fillId="17" borderId="24" xfId="12" applyNumberFormat="1" applyFill="1" applyBorder="1" applyAlignment="1">
      <alignment horizontal="right"/>
    </xf>
    <xf numFmtId="0" fontId="0" fillId="17" borderId="24" xfId="12" applyFont="1" applyFill="1" applyBorder="1" applyAlignment="1">
      <alignment horizontal="left"/>
    </xf>
    <xf numFmtId="10" fontId="0" fillId="0" borderId="8" xfId="2" applyNumberFormat="1" applyFont="1" applyFill="1" applyBorder="1"/>
    <xf numFmtId="43" fontId="0" fillId="14" borderId="25" xfId="1" applyFont="1" applyFill="1" applyBorder="1"/>
    <xf numFmtId="10" fontId="0" fillId="14" borderId="26" xfId="0" applyNumberFormat="1" applyFill="1" applyBorder="1"/>
    <xf numFmtId="43" fontId="0" fillId="14" borderId="25" xfId="0" applyNumberFormat="1" applyFill="1" applyBorder="1"/>
    <xf numFmtId="168" fontId="0" fillId="0" borderId="9" xfId="0" applyNumberFormat="1" applyBorder="1"/>
    <xf numFmtId="43" fontId="0" fillId="14" borderId="10" xfId="1" applyFont="1" applyFill="1" applyBorder="1"/>
    <xf numFmtId="168" fontId="0" fillId="14" borderId="8" xfId="0" applyNumberFormat="1" applyFill="1" applyBorder="1"/>
    <xf numFmtId="43" fontId="0" fillId="14" borderId="9" xfId="0" applyNumberFormat="1" applyFill="1" applyBorder="1"/>
    <xf numFmtId="168" fontId="0" fillId="14" borderId="10" xfId="0" applyNumberFormat="1" applyFill="1" applyBorder="1"/>
    <xf numFmtId="43" fontId="0" fillId="14" borderId="10" xfId="0" applyNumberFormat="1" applyFill="1" applyBorder="1"/>
    <xf numFmtId="43" fontId="0" fillId="14" borderId="37" xfId="0" applyNumberFormat="1" applyFill="1" applyBorder="1"/>
    <xf numFmtId="0" fontId="3" fillId="17" borderId="24" xfId="12" applyFill="1" applyBorder="1" applyAlignment="1">
      <alignment horizontal="left"/>
    </xf>
    <xf numFmtId="10" fontId="0" fillId="0" borderId="0" xfId="0" applyNumberFormat="1"/>
    <xf numFmtId="1" fontId="3" fillId="18" borderId="24" xfId="12" applyNumberFormat="1" applyFill="1" applyBorder="1" applyAlignment="1">
      <alignment horizontal="right"/>
    </xf>
    <xf numFmtId="0" fontId="0" fillId="18" borderId="24" xfId="12" applyFont="1" applyFill="1" applyBorder="1" applyAlignment="1">
      <alignment horizontal="left"/>
    </xf>
    <xf numFmtId="1" fontId="3" fillId="8" borderId="24" xfId="12" applyNumberFormat="1" applyFill="1" applyBorder="1" applyAlignment="1">
      <alignment horizontal="right"/>
    </xf>
    <xf numFmtId="0" fontId="0" fillId="8" borderId="24" xfId="12" applyFont="1" applyFill="1" applyBorder="1" applyAlignment="1">
      <alignment horizontal="left"/>
    </xf>
    <xf numFmtId="1" fontId="3" fillId="19" borderId="24" xfId="12" applyNumberFormat="1" applyFill="1" applyBorder="1" applyAlignment="1">
      <alignment horizontal="right"/>
    </xf>
    <xf numFmtId="0" fontId="0" fillId="19" borderId="24" xfId="12" applyFont="1" applyFill="1" applyBorder="1" applyAlignment="1">
      <alignment horizontal="left"/>
    </xf>
    <xf numFmtId="1" fontId="3" fillId="20" borderId="24" xfId="12" applyNumberFormat="1" applyFill="1" applyBorder="1" applyAlignment="1">
      <alignment horizontal="right"/>
    </xf>
    <xf numFmtId="0" fontId="0" fillId="20" borderId="24" xfId="12" applyFont="1" applyFill="1" applyBorder="1" applyAlignment="1">
      <alignment horizontal="left"/>
    </xf>
    <xf numFmtId="1" fontId="3" fillId="0" borderId="0" xfId="12" applyNumberFormat="1" applyAlignment="1">
      <alignment horizontal="right"/>
    </xf>
    <xf numFmtId="0" fontId="0" fillId="0" borderId="0" xfId="12" applyFont="1" applyAlignment="1">
      <alignment horizontal="left"/>
    </xf>
    <xf numFmtId="0" fontId="17" fillId="9" borderId="24" xfId="0" applyFont="1" applyFill="1" applyBorder="1" applyAlignment="1">
      <alignment horizontal="center"/>
    </xf>
    <xf numFmtId="170" fontId="0" fillId="21" borderId="24" xfId="0" applyNumberFormat="1" applyFill="1" applyBorder="1"/>
    <xf numFmtId="0" fontId="0" fillId="21" borderId="24" xfId="0" applyFill="1" applyBorder="1"/>
    <xf numFmtId="168" fontId="0" fillId="21" borderId="24" xfId="2" applyNumberFormat="1" applyFont="1" applyFill="1" applyBorder="1"/>
    <xf numFmtId="170" fontId="0" fillId="22" borderId="24" xfId="0" applyNumberFormat="1" applyFill="1" applyBorder="1"/>
    <xf numFmtId="0" fontId="0" fillId="22" borderId="24" xfId="0" applyFill="1" applyBorder="1"/>
    <xf numFmtId="168" fontId="0" fillId="22" borderId="24" xfId="2" applyNumberFormat="1" applyFont="1" applyFill="1" applyBorder="1"/>
    <xf numFmtId="43" fontId="14" fillId="0" borderId="0" xfId="39" applyFill="1" applyBorder="1"/>
    <xf numFmtId="2" fontId="0" fillId="0" borderId="0" xfId="0" applyNumberFormat="1"/>
    <xf numFmtId="170" fontId="0" fillId="23" borderId="24" xfId="0" applyNumberFormat="1" applyFill="1" applyBorder="1"/>
    <xf numFmtId="0" fontId="0" fillId="23" borderId="24" xfId="0" applyFill="1" applyBorder="1"/>
    <xf numFmtId="168" fontId="0" fillId="23" borderId="24" xfId="2" applyNumberFormat="1" applyFont="1" applyFill="1" applyBorder="1"/>
    <xf numFmtId="170" fontId="0" fillId="14" borderId="24" xfId="0" applyNumberFormat="1" applyFill="1" applyBorder="1"/>
    <xf numFmtId="0" fontId="0" fillId="14" borderId="24" xfId="0" applyFill="1" applyBorder="1"/>
    <xf numFmtId="168" fontId="0" fillId="14" borderId="24" xfId="2" applyNumberFormat="1" applyFont="1" applyFill="1" applyBorder="1"/>
    <xf numFmtId="170" fontId="0" fillId="24" borderId="24" xfId="0" applyNumberFormat="1" applyFill="1" applyBorder="1"/>
    <xf numFmtId="0" fontId="0" fillId="24" borderId="24" xfId="0" applyFill="1" applyBorder="1"/>
    <xf numFmtId="168" fontId="0" fillId="24" borderId="24" xfId="2" applyNumberFormat="1" applyFont="1" applyFill="1" applyBorder="1"/>
    <xf numFmtId="0" fontId="0" fillId="24" borderId="24" xfId="0" applyFill="1" applyBorder="1" applyAlignment="1">
      <alignment horizontal="left"/>
    </xf>
    <xf numFmtId="170" fontId="0" fillId="25" borderId="24" xfId="0" applyNumberFormat="1" applyFill="1" applyBorder="1"/>
    <xf numFmtId="0" fontId="0" fillId="25" borderId="24" xfId="0" applyFill="1" applyBorder="1"/>
    <xf numFmtId="168" fontId="0" fillId="25" borderId="24" xfId="2" applyNumberFormat="1" applyFont="1" applyFill="1" applyBorder="1"/>
    <xf numFmtId="170" fontId="0" fillId="26" borderId="24" xfId="0" applyNumberFormat="1" applyFill="1" applyBorder="1"/>
    <xf numFmtId="0" fontId="0" fillId="26" borderId="24" xfId="0" applyFill="1" applyBorder="1"/>
    <xf numFmtId="168" fontId="0" fillId="26" borderId="24" xfId="2" applyNumberFormat="1" applyFont="1" applyFill="1" applyBorder="1"/>
    <xf numFmtId="170" fontId="0" fillId="27" borderId="24" xfId="0" applyNumberFormat="1" applyFill="1" applyBorder="1"/>
    <xf numFmtId="0" fontId="0" fillId="27" borderId="24" xfId="0" applyFill="1" applyBorder="1"/>
    <xf numFmtId="168" fontId="0" fillId="27" borderId="24" xfId="2" applyNumberFormat="1" applyFont="1" applyFill="1" applyBorder="1"/>
    <xf numFmtId="170" fontId="0" fillId="7" borderId="24" xfId="0" applyNumberFormat="1" applyFill="1" applyBorder="1"/>
    <xf numFmtId="0" fontId="0" fillId="7" borderId="24" xfId="0" applyFill="1" applyBorder="1"/>
    <xf numFmtId="168" fontId="0" fillId="7" borderId="24" xfId="2" applyNumberFormat="1" applyFont="1" applyFill="1" applyBorder="1"/>
    <xf numFmtId="170" fontId="0" fillId="3" borderId="24" xfId="0" applyNumberFormat="1" applyFill="1" applyBorder="1"/>
    <xf numFmtId="0" fontId="0" fillId="3" borderId="24" xfId="0" applyFill="1" applyBorder="1"/>
    <xf numFmtId="168" fontId="0" fillId="3" borderId="24" xfId="2" applyNumberFormat="1" applyFont="1" applyFill="1" applyBorder="1"/>
    <xf numFmtId="170" fontId="0" fillId="28" borderId="24" xfId="0" applyNumberFormat="1" applyFill="1" applyBorder="1"/>
    <xf numFmtId="0" fontId="0" fillId="28" borderId="24" xfId="0" applyFill="1" applyBorder="1"/>
    <xf numFmtId="168" fontId="0" fillId="28" borderId="24" xfId="2" applyNumberFormat="1" applyFont="1" applyFill="1" applyBorder="1"/>
    <xf numFmtId="170" fontId="0" fillId="29" borderId="24" xfId="0" applyNumberFormat="1" applyFill="1" applyBorder="1"/>
    <xf numFmtId="0" fontId="0" fillId="29" borderId="24" xfId="0" applyFill="1" applyBorder="1"/>
    <xf numFmtId="168" fontId="0" fillId="29" borderId="24" xfId="2" applyNumberFormat="1" applyFont="1" applyFill="1" applyBorder="1"/>
    <xf numFmtId="170" fontId="0" fillId="30" borderId="24" xfId="0" applyNumberFormat="1" applyFill="1" applyBorder="1"/>
    <xf numFmtId="0" fontId="0" fillId="30" borderId="24" xfId="0" applyFill="1" applyBorder="1"/>
    <xf numFmtId="168" fontId="0" fillId="30" borderId="24" xfId="2" applyNumberFormat="1" applyFont="1" applyFill="1" applyBorder="1"/>
    <xf numFmtId="170" fontId="0" fillId="31" borderId="24" xfId="0" applyNumberFormat="1" applyFill="1" applyBorder="1"/>
    <xf numFmtId="0" fontId="0" fillId="31" borderId="24" xfId="0" applyFill="1" applyBorder="1"/>
    <xf numFmtId="168" fontId="0" fillId="31" borderId="24" xfId="2" applyNumberFormat="1" applyFont="1" applyFill="1" applyBorder="1"/>
    <xf numFmtId="170" fontId="0" fillId="32" borderId="24" xfId="0" applyNumberFormat="1" applyFill="1" applyBorder="1"/>
    <xf numFmtId="0" fontId="0" fillId="32" borderId="24" xfId="0" applyFill="1" applyBorder="1"/>
    <xf numFmtId="168" fontId="0" fillId="32" borderId="24" xfId="2" applyNumberFormat="1" applyFont="1" applyFill="1" applyBorder="1"/>
    <xf numFmtId="170" fontId="0" fillId="33" borderId="24" xfId="0" applyNumberFormat="1" applyFill="1" applyBorder="1"/>
    <xf numFmtId="0" fontId="0" fillId="33" borderId="24" xfId="0" applyFill="1" applyBorder="1"/>
    <xf numFmtId="168" fontId="0" fillId="33" borderId="24" xfId="2" applyNumberFormat="1" applyFont="1" applyFill="1" applyBorder="1" applyAlignment="1">
      <alignment horizontal="right"/>
    </xf>
    <xf numFmtId="0" fontId="14" fillId="0" borderId="0" xfId="7"/>
    <xf numFmtId="43" fontId="14" fillId="0" borderId="0" xfId="7" applyNumberFormat="1"/>
    <xf numFmtId="2" fontId="14" fillId="0" borderId="0" xfId="7" applyNumberFormat="1" applyAlignment="1">
      <alignment horizontal="center"/>
    </xf>
    <xf numFmtId="0" fontId="19" fillId="0" borderId="0" xfId="7" applyFont="1" applyAlignment="1">
      <alignment horizontal="center"/>
    </xf>
    <xf numFmtId="0" fontId="14" fillId="34" borderId="0" xfId="7" applyFill="1"/>
    <xf numFmtId="43" fontId="14" fillId="34" borderId="0" xfId="7" applyNumberFormat="1" applyFill="1"/>
    <xf numFmtId="43" fontId="0" fillId="34" borderId="0" xfId="52" applyFont="1" applyFill="1" applyBorder="1" applyAlignment="1">
      <alignment horizontal="center"/>
    </xf>
    <xf numFmtId="0" fontId="19" fillId="34" borderId="0" xfId="7" applyFont="1" applyFill="1" applyAlignment="1">
      <alignment horizontal="center"/>
    </xf>
    <xf numFmtId="43" fontId="0" fillId="0" borderId="0" xfId="52" applyFont="1" applyBorder="1" applyAlignment="1">
      <alignment horizontal="center"/>
    </xf>
    <xf numFmtId="0" fontId="14" fillId="35" borderId="0" xfId="7" applyFill="1"/>
    <xf numFmtId="43" fontId="14" fillId="35" borderId="0" xfId="7" applyNumberFormat="1" applyFill="1"/>
    <xf numFmtId="43" fontId="0" fillId="35" borderId="0" xfId="52" applyFont="1" applyFill="1" applyBorder="1" applyAlignment="1">
      <alignment horizontal="center"/>
    </xf>
    <xf numFmtId="0" fontId="19" fillId="35" borderId="0" xfId="7" applyFont="1" applyFill="1" applyAlignment="1">
      <alignment horizontal="center"/>
    </xf>
    <xf numFmtId="0" fontId="14" fillId="0" borderId="0" xfId="7" applyAlignment="1">
      <alignment horizontal="center"/>
    </xf>
    <xf numFmtId="43" fontId="0" fillId="0" borderId="0" xfId="52" applyFont="1" applyAlignment="1">
      <alignment horizontal="center"/>
    </xf>
    <xf numFmtId="43" fontId="0" fillId="0" borderId="0" xfId="52" applyFont="1" applyFill="1" applyBorder="1" applyAlignment="1">
      <alignment horizontal="center"/>
    </xf>
    <xf numFmtId="43" fontId="14" fillId="0" borderId="0" xfId="52" applyFont="1" applyFill="1" applyBorder="1" applyAlignment="1">
      <alignment horizontal="center"/>
    </xf>
    <xf numFmtId="0" fontId="14" fillId="36" borderId="37" xfId="7" applyFill="1" applyBorder="1" applyAlignment="1">
      <alignment horizontal="center"/>
    </xf>
    <xf numFmtId="43" fontId="20" fillId="0" borderId="38" xfId="52" applyFont="1" applyBorder="1"/>
    <xf numFmtId="43" fontId="20" fillId="0" borderId="9" xfId="52" applyFont="1" applyBorder="1"/>
    <xf numFmtId="0" fontId="19" fillId="0" borderId="37" xfId="7" applyFont="1" applyBorder="1" applyAlignment="1">
      <alignment horizontal="center"/>
    </xf>
    <xf numFmtId="0" fontId="30" fillId="36" borderId="43" xfId="7" applyFont="1" applyFill="1" applyBorder="1" applyAlignment="1">
      <alignment horizontal="center"/>
    </xf>
    <xf numFmtId="43" fontId="20" fillId="0" borderId="28" xfId="52" applyFont="1" applyBorder="1"/>
    <xf numFmtId="43" fontId="20" fillId="0" borderId="24" xfId="52" applyFont="1" applyBorder="1"/>
    <xf numFmtId="43" fontId="20" fillId="0" borderId="27" xfId="52" applyFont="1" applyBorder="1"/>
    <xf numFmtId="43" fontId="20" fillId="0" borderId="0" xfId="52" applyFont="1" applyBorder="1"/>
    <xf numFmtId="0" fontId="19" fillId="0" borderId="35" xfId="7" applyFont="1" applyBorder="1" applyAlignment="1">
      <alignment horizontal="center"/>
    </xf>
    <xf numFmtId="0" fontId="14" fillId="36" borderId="43" xfId="7" applyFill="1" applyBorder="1" applyAlignment="1">
      <alignment horizontal="center"/>
    </xf>
    <xf numFmtId="43" fontId="20" fillId="0" borderId="36" xfId="52" applyFont="1" applyBorder="1"/>
    <xf numFmtId="0" fontId="19" fillId="0" borderId="29" xfId="7" applyFont="1" applyBorder="1" applyAlignment="1">
      <alignment horizontal="center"/>
    </xf>
    <xf numFmtId="0" fontId="31" fillId="0" borderId="0" xfId="7" applyFont="1"/>
    <xf numFmtId="43" fontId="20" fillId="0" borderId="28" xfId="52" applyFont="1" applyFill="1" applyBorder="1"/>
    <xf numFmtId="43" fontId="20" fillId="0" borderId="24" xfId="52" applyFont="1" applyFill="1" applyBorder="1"/>
    <xf numFmtId="43" fontId="20" fillId="0" borderId="23" xfId="52" applyFont="1" applyFill="1" applyBorder="1"/>
    <xf numFmtId="0" fontId="21" fillId="0" borderId="35" xfId="7" applyFont="1" applyBorder="1" applyAlignment="1">
      <alignment horizontal="center"/>
    </xf>
    <xf numFmtId="43" fontId="20" fillId="0" borderId="0" xfId="52" applyFont="1" applyFill="1"/>
    <xf numFmtId="43" fontId="20" fillId="0" borderId="36" xfId="52" applyFont="1" applyFill="1" applyBorder="1"/>
    <xf numFmtId="0" fontId="18" fillId="0" borderId="29" xfId="7" applyFont="1" applyBorder="1" applyAlignment="1">
      <alignment horizontal="center"/>
    </xf>
    <xf numFmtId="0" fontId="32" fillId="0" borderId="0" xfId="7" applyFont="1"/>
    <xf numFmtId="43" fontId="20" fillId="0" borderId="44" xfId="52" applyFont="1" applyBorder="1"/>
    <xf numFmtId="43" fontId="20" fillId="0" borderId="0" xfId="52" applyFont="1"/>
    <xf numFmtId="43" fontId="20" fillId="0" borderId="28" xfId="7" applyNumberFormat="1" applyFont="1" applyBorder="1"/>
    <xf numFmtId="0" fontId="19" fillId="0" borderId="34" xfId="7" applyFont="1" applyBorder="1" applyAlignment="1">
      <alignment horizontal="center"/>
    </xf>
    <xf numFmtId="0" fontId="19" fillId="0" borderId="33" xfId="7" applyFont="1" applyBorder="1" applyAlignment="1">
      <alignment horizontal="center"/>
    </xf>
    <xf numFmtId="0" fontId="19" fillId="0" borderId="32" xfId="7" applyFont="1" applyBorder="1" applyAlignment="1">
      <alignment horizontal="center"/>
    </xf>
    <xf numFmtId="0" fontId="19" fillId="0" borderId="0" xfId="7" applyFont="1"/>
    <xf numFmtId="0" fontId="19" fillId="0" borderId="31" xfId="7" applyFont="1" applyBorder="1" applyAlignment="1">
      <alignment horizontal="center"/>
    </xf>
    <xf numFmtId="0" fontId="19" fillId="0" borderId="0" xfId="7" applyFont="1" applyAlignment="1">
      <alignment horizontal="left"/>
    </xf>
    <xf numFmtId="0" fontId="18" fillId="0" borderId="7" xfId="7" applyFont="1" applyBorder="1"/>
    <xf numFmtId="0" fontId="18" fillId="0" borderId="0" xfId="7" applyFont="1"/>
    <xf numFmtId="43" fontId="33" fillId="0" borderId="0" xfId="52" applyFont="1"/>
    <xf numFmtId="0" fontId="34" fillId="0" borderId="0" xfId="7" applyFont="1"/>
    <xf numFmtId="10" fontId="34" fillId="36" borderId="45" xfId="9" applyNumberFormat="1" applyFont="1" applyFill="1" applyBorder="1"/>
    <xf numFmtId="10" fontId="33" fillId="0" borderId="0" xfId="9" applyNumberFormat="1" applyFont="1"/>
    <xf numFmtId="43" fontId="34" fillId="36" borderId="45" xfId="52" applyFont="1" applyFill="1" applyBorder="1"/>
    <xf numFmtId="0" fontId="35" fillId="0" borderId="0" xfId="7" applyFont="1"/>
    <xf numFmtId="0" fontId="14" fillId="0" borderId="9" xfId="7" applyBorder="1"/>
    <xf numFmtId="0" fontId="14" fillId="0" borderId="30" xfId="7" applyBorder="1"/>
    <xf numFmtId="0" fontId="34" fillId="0" borderId="9" xfId="7" applyFont="1" applyBorder="1"/>
    <xf numFmtId="10" fontId="34" fillId="0" borderId="9" xfId="7" applyNumberFormat="1" applyFont="1" applyBorder="1"/>
    <xf numFmtId="0" fontId="36" fillId="0" borderId="25" xfId="7" applyFont="1" applyBorder="1"/>
    <xf numFmtId="0" fontId="33" fillId="0" borderId="9" xfId="7" applyFont="1" applyBorder="1"/>
    <xf numFmtId="0" fontId="34" fillId="0" borderId="9" xfId="7" applyFont="1" applyBorder="1" applyAlignment="1">
      <alignment horizontal="center"/>
    </xf>
    <xf numFmtId="0" fontId="34" fillId="0" borderId="0" xfId="7" applyFont="1" applyAlignment="1">
      <alignment horizontal="center"/>
    </xf>
    <xf numFmtId="172" fontId="33" fillId="0" borderId="0" xfId="7" applyNumberFormat="1" applyFont="1"/>
    <xf numFmtId="0" fontId="36" fillId="0" borderId="21" xfId="7" applyFont="1" applyBorder="1"/>
    <xf numFmtId="0" fontId="36" fillId="0" borderId="9" xfId="7" applyFont="1" applyBorder="1"/>
    <xf numFmtId="9" fontId="14" fillId="0" borderId="0" xfId="7" applyNumberFormat="1"/>
    <xf numFmtId="172" fontId="14" fillId="0" borderId="0" xfId="7" applyNumberFormat="1"/>
    <xf numFmtId="43" fontId="0" fillId="0" borderId="0" xfId="0" applyNumberFormat="1" applyAlignment="1">
      <alignment vertical="center"/>
    </xf>
    <xf numFmtId="0" fontId="0" fillId="0" borderId="0" xfId="0" applyAlignment="1" applyProtection="1">
      <alignment vertical="center"/>
      <protection hidden="1"/>
    </xf>
    <xf numFmtId="0" fontId="0" fillId="10" borderId="0" xfId="0" applyFill="1" applyAlignment="1" applyProtection="1">
      <alignment vertical="center"/>
      <protection hidden="1"/>
    </xf>
    <xf numFmtId="0" fontId="38" fillId="0" borderId="0" xfId="0" applyFont="1" applyAlignment="1" applyProtection="1">
      <alignment horizontal="left" vertical="center"/>
      <protection hidden="1"/>
    </xf>
    <xf numFmtId="0" fontId="16" fillId="10" borderId="0" xfId="0" applyFont="1" applyFill="1" applyAlignment="1" applyProtection="1">
      <alignment vertical="center"/>
      <protection hidden="1"/>
    </xf>
    <xf numFmtId="0" fontId="39" fillId="10" borderId="0" xfId="0" applyFont="1" applyFill="1" applyAlignment="1" applyProtection="1">
      <alignment wrapText="1"/>
      <protection hidden="1"/>
    </xf>
    <xf numFmtId="0" fontId="38" fillId="10" borderId="0" xfId="0" applyFont="1" applyFill="1" applyAlignment="1" applyProtection="1">
      <alignment horizontal="left"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41" fillId="10" borderId="0" xfId="0" applyFont="1" applyFill="1" applyAlignment="1" applyProtection="1">
      <alignment vertical="center"/>
      <protection hidden="1"/>
    </xf>
    <xf numFmtId="0" fontId="42" fillId="10" borderId="0" xfId="0" applyFont="1" applyFill="1" applyAlignment="1" applyProtection="1">
      <alignment vertical="center"/>
      <protection hidden="1"/>
    </xf>
    <xf numFmtId="0" fontId="0" fillId="10" borderId="0" xfId="0" applyFill="1" applyAlignment="1" applyProtection="1">
      <alignment horizontal="right" vertical="top"/>
      <protection hidden="1"/>
    </xf>
    <xf numFmtId="0" fontId="44" fillId="10" borderId="0" xfId="0" applyFont="1" applyFill="1" applyAlignment="1" applyProtection="1">
      <alignment horizontal="right" vertical="top"/>
      <protection hidden="1"/>
    </xf>
    <xf numFmtId="0" fontId="41" fillId="10" borderId="0" xfId="0" applyFont="1" applyFill="1" applyAlignment="1" applyProtection="1">
      <alignment horizontal="center" vertical="center"/>
      <protection hidden="1"/>
    </xf>
    <xf numFmtId="0" fontId="46" fillId="37" borderId="0" xfId="0" applyFont="1" applyFill="1" applyAlignment="1" applyProtection="1">
      <alignment horizontal="left" vertical="center"/>
      <protection locked="0"/>
    </xf>
    <xf numFmtId="0" fontId="41" fillId="37" borderId="0" xfId="0" applyFont="1" applyFill="1" applyAlignment="1" applyProtection="1">
      <alignment horizontal="left" vertical="center"/>
      <protection locked="0"/>
    </xf>
    <xf numFmtId="0" fontId="45" fillId="10" borderId="0" xfId="0" applyFont="1" applyFill="1" applyAlignment="1" applyProtection="1">
      <alignment vertical="center"/>
      <protection hidden="1"/>
    </xf>
    <xf numFmtId="0" fontId="41" fillId="0" borderId="0" xfId="0" applyFont="1" applyAlignment="1" applyProtection="1">
      <alignment vertical="center"/>
      <protection hidden="1"/>
    </xf>
    <xf numFmtId="166" fontId="41" fillId="37" borderId="0" xfId="0" applyNumberFormat="1" applyFont="1" applyFill="1" applyAlignment="1" applyProtection="1">
      <alignment horizontal="left" vertical="center"/>
      <protection locked="0"/>
    </xf>
    <xf numFmtId="166" fontId="47" fillId="0" borderId="0" xfId="0" applyNumberFormat="1" applyFont="1" applyAlignment="1" applyProtection="1">
      <alignment horizontal="left" vertical="center"/>
      <protection locked="0"/>
    </xf>
    <xf numFmtId="0" fontId="47" fillId="0" borderId="0" xfId="0" applyFont="1" applyAlignment="1" applyProtection="1">
      <alignment horizontal="left" vertical="center"/>
      <protection locked="0"/>
    </xf>
    <xf numFmtId="0" fontId="41" fillId="10" borderId="0" xfId="0" applyFont="1" applyFill="1" applyProtection="1">
      <protection hidden="1"/>
    </xf>
    <xf numFmtId="0" fontId="41" fillId="37" borderId="0" xfId="0" applyFont="1" applyFill="1" applyAlignment="1" applyProtection="1">
      <alignment horizontal="left" vertical="top"/>
      <protection locked="0"/>
    </xf>
    <xf numFmtId="0" fontId="41" fillId="0" borderId="0" xfId="0" applyFont="1" applyAlignment="1" applyProtection="1">
      <alignment horizontal="left" vertical="top"/>
      <protection hidden="1"/>
    </xf>
    <xf numFmtId="0" fontId="41" fillId="37" borderId="0" xfId="0" applyFont="1" applyFill="1" applyAlignment="1" applyProtection="1">
      <alignment horizontal="left" vertical="top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horizontal="center" vertical="center"/>
      <protection hidden="1"/>
    </xf>
    <xf numFmtId="0" fontId="41" fillId="10" borderId="0" xfId="0" applyFont="1" applyFill="1" applyAlignment="1" applyProtection="1">
      <alignment horizontal="left" vertical="center"/>
      <protection hidden="1"/>
    </xf>
    <xf numFmtId="173" fontId="41" fillId="37" borderId="0" xfId="0" applyNumberFormat="1" applyFont="1" applyFill="1" applyAlignment="1" applyProtection="1">
      <alignment horizontal="left" vertical="center"/>
      <protection locked="0"/>
    </xf>
    <xf numFmtId="1" fontId="41" fillId="37" borderId="0" xfId="0" applyNumberFormat="1" applyFont="1" applyFill="1" applyAlignment="1" applyProtection="1">
      <alignment horizontal="left" vertical="top"/>
      <protection locked="0"/>
    </xf>
    <xf numFmtId="1" fontId="47" fillId="0" borderId="0" xfId="0" applyNumberFormat="1" applyFont="1" applyAlignment="1" applyProtection="1">
      <alignment horizontal="left" vertical="center"/>
      <protection locked="0"/>
    </xf>
    <xf numFmtId="1" fontId="41" fillId="0" borderId="0" xfId="0" applyNumberFormat="1" applyFont="1" applyAlignment="1" applyProtection="1">
      <alignment horizontal="left" vertical="center"/>
      <protection locked="0"/>
    </xf>
    <xf numFmtId="1" fontId="41" fillId="37" borderId="0" xfId="0" applyNumberFormat="1" applyFont="1" applyFill="1" applyAlignment="1" applyProtection="1">
      <alignment horizontal="left" vertical="center"/>
      <protection locked="0"/>
    </xf>
    <xf numFmtId="173" fontId="46" fillId="0" borderId="0" xfId="0" applyNumberFormat="1" applyFont="1" applyAlignment="1" applyProtection="1">
      <alignment horizontal="left" vertical="center"/>
      <protection locked="0"/>
    </xf>
    <xf numFmtId="0" fontId="41" fillId="10" borderId="0" xfId="0" applyFont="1" applyFill="1" applyAlignment="1" applyProtection="1">
      <alignment horizontal="left" vertical="top"/>
      <protection hidden="1"/>
    </xf>
    <xf numFmtId="49" fontId="47" fillId="0" borderId="0" xfId="0" applyNumberFormat="1" applyFont="1" applyAlignment="1" applyProtection="1">
      <alignment horizontal="center" vertical="center"/>
      <protection locked="0"/>
    </xf>
    <xf numFmtId="173" fontId="41" fillId="37" borderId="0" xfId="0" applyNumberFormat="1" applyFont="1" applyFill="1" applyAlignment="1" applyProtection="1">
      <alignment horizontal="left" vertical="top"/>
      <protection locked="0"/>
    </xf>
    <xf numFmtId="49" fontId="47" fillId="0" borderId="0" xfId="0" applyNumberFormat="1" applyFont="1" applyAlignment="1" applyProtection="1">
      <alignment vertical="center"/>
      <protection locked="0"/>
    </xf>
    <xf numFmtId="0" fontId="42" fillId="10" borderId="0" xfId="0" applyFont="1" applyFill="1" applyAlignment="1" applyProtection="1">
      <alignment horizontal="center" vertical="top"/>
      <protection hidden="1"/>
    </xf>
    <xf numFmtId="0" fontId="41" fillId="0" borderId="0" xfId="0" applyFont="1" applyAlignment="1" applyProtection="1">
      <alignment horizontal="left" vertical="center"/>
      <protection hidden="1"/>
    </xf>
    <xf numFmtId="173" fontId="47" fillId="0" borderId="0" xfId="0" applyNumberFormat="1" applyFont="1" applyAlignment="1" applyProtection="1">
      <alignment horizontal="left" vertical="center"/>
      <protection locked="0"/>
    </xf>
    <xf numFmtId="49" fontId="47" fillId="0" borderId="0" xfId="0" applyNumberFormat="1" applyFont="1" applyAlignment="1" applyProtection="1">
      <alignment horizontal="left" vertical="center"/>
      <protection locked="0"/>
    </xf>
    <xf numFmtId="174" fontId="41" fillId="37" borderId="0" xfId="2" applyNumberFormat="1" applyFont="1" applyFill="1" applyBorder="1" applyAlignment="1" applyProtection="1">
      <alignment horizontal="left" vertical="top"/>
      <protection locked="0"/>
    </xf>
    <xf numFmtId="174" fontId="47" fillId="0" borderId="0" xfId="2" applyNumberFormat="1" applyFont="1" applyFill="1" applyBorder="1" applyAlignment="1" applyProtection="1">
      <alignment horizontal="left" vertical="center"/>
      <protection locked="0"/>
    </xf>
    <xf numFmtId="0" fontId="41" fillId="0" borderId="0" xfId="0" applyFont="1" applyProtection="1">
      <protection hidden="1"/>
    </xf>
    <xf numFmtId="166" fontId="38" fillId="37" borderId="0" xfId="0" applyNumberFormat="1" applyFont="1" applyFill="1" applyAlignment="1" applyProtection="1">
      <alignment horizontal="left" vertical="top"/>
      <protection locked="0"/>
    </xf>
    <xf numFmtId="0" fontId="42" fillId="0" borderId="0" xfId="0" applyFont="1" applyAlignment="1" applyProtection="1">
      <alignment horizontal="left"/>
      <protection hidden="1"/>
    </xf>
    <xf numFmtId="0" fontId="42" fillId="0" borderId="0" xfId="0" applyFont="1" applyAlignment="1" applyProtection="1">
      <alignment horizontal="left" vertical="top" wrapText="1"/>
      <protection hidden="1"/>
    </xf>
    <xf numFmtId="175" fontId="41" fillId="37" borderId="0" xfId="2" applyNumberFormat="1" applyFont="1" applyFill="1" applyBorder="1" applyAlignment="1" applyProtection="1">
      <alignment horizontal="left" vertical="center"/>
      <protection locked="0"/>
    </xf>
    <xf numFmtId="174" fontId="41" fillId="37" borderId="0" xfId="2" applyNumberFormat="1" applyFont="1" applyFill="1" applyBorder="1" applyAlignment="1" applyProtection="1">
      <alignment horizontal="left" vertical="center"/>
      <protection locked="0"/>
    </xf>
    <xf numFmtId="0" fontId="40" fillId="10" borderId="0" xfId="0" quotePrefix="1" applyFont="1" applyFill="1" applyProtection="1">
      <protection hidden="1"/>
    </xf>
    <xf numFmtId="0" fontId="44" fillId="10" borderId="0" xfId="0" applyFont="1" applyFill="1" applyAlignment="1" applyProtection="1">
      <alignment vertical="center"/>
      <protection hidden="1"/>
    </xf>
    <xf numFmtId="0" fontId="0" fillId="0" borderId="0" xfId="0" applyProtection="1">
      <protection hidden="1"/>
    </xf>
    <xf numFmtId="0" fontId="50" fillId="10" borderId="0" xfId="0" quotePrefix="1" applyFont="1" applyFill="1" applyProtection="1">
      <protection hidden="1"/>
    </xf>
    <xf numFmtId="0" fontId="41" fillId="37" borderId="0" xfId="0" applyFont="1" applyFill="1" applyAlignment="1" applyProtection="1">
      <alignment horizontal="left" vertical="center"/>
      <protection hidden="1"/>
    </xf>
    <xf numFmtId="0" fontId="42" fillId="0" borderId="0" xfId="0" applyFont="1" applyAlignment="1" applyProtection="1">
      <alignment horizontal="left" vertical="center"/>
      <protection hidden="1"/>
    </xf>
    <xf numFmtId="0" fontId="49" fillId="0" borderId="0" xfId="0" applyFont="1" applyAlignment="1" applyProtection="1">
      <alignment horizontal="left" vertical="center"/>
      <protection hidden="1"/>
    </xf>
    <xf numFmtId="14" fontId="41" fillId="37" borderId="0" xfId="0" applyNumberFormat="1" applyFont="1" applyFill="1" applyAlignment="1" applyProtection="1">
      <alignment horizontal="left" vertical="center"/>
      <protection locked="0"/>
    </xf>
    <xf numFmtId="4" fontId="41" fillId="37" borderId="0" xfId="0" applyNumberFormat="1" applyFont="1" applyFill="1" applyAlignment="1" applyProtection="1">
      <alignment horizontal="left" vertical="center"/>
      <protection locked="0"/>
    </xf>
    <xf numFmtId="0" fontId="49" fillId="0" borderId="0" xfId="0" applyFont="1" applyAlignment="1" applyProtection="1">
      <alignment vertical="center"/>
      <protection hidden="1"/>
    </xf>
    <xf numFmtId="0" fontId="42" fillId="10" borderId="0" xfId="0" applyFont="1" applyFill="1" applyAlignment="1" applyProtection="1">
      <alignment horizontal="left" vertical="center"/>
      <protection hidden="1"/>
    </xf>
    <xf numFmtId="0" fontId="51" fillId="10" borderId="0" xfId="0" applyFont="1" applyFill="1" applyAlignment="1" applyProtection="1">
      <alignment horizontal="left" vertical="center"/>
      <protection hidden="1"/>
    </xf>
    <xf numFmtId="14" fontId="46" fillId="10" borderId="0" xfId="0" applyNumberFormat="1" applyFont="1" applyFill="1" applyAlignment="1" applyProtection="1">
      <alignment horizontal="left" vertical="center"/>
      <protection hidden="1"/>
    </xf>
    <xf numFmtId="0" fontId="38" fillId="10" borderId="46" xfId="0" applyFont="1" applyFill="1" applyBorder="1" applyAlignment="1" applyProtection="1">
      <alignment vertical="top"/>
      <protection hidden="1"/>
    </xf>
    <xf numFmtId="0" fontId="42" fillId="0" borderId="0" xfId="0" applyFont="1" applyAlignment="1" applyProtection="1">
      <alignment horizontal="center" vertical="top" wrapText="1"/>
      <protection hidden="1"/>
    </xf>
    <xf numFmtId="0" fontId="41" fillId="37" borderId="0" xfId="0" applyFont="1" applyFill="1" applyAlignment="1" applyProtection="1">
      <alignment horizontal="left" vertical="top"/>
      <protection hidden="1"/>
    </xf>
    <xf numFmtId="0" fontId="41" fillId="37" borderId="0" xfId="0" applyFont="1" applyFill="1" applyAlignment="1" applyProtection="1">
      <alignment horizontal="left" vertical="top" wrapText="1"/>
      <protection hidden="1"/>
    </xf>
    <xf numFmtId="0" fontId="41" fillId="0" borderId="0" xfId="0" applyFont="1" applyAlignment="1" applyProtection="1">
      <alignment horizontal="left" vertical="top" wrapText="1"/>
      <protection hidden="1"/>
    </xf>
    <xf numFmtId="0" fontId="41" fillId="10" borderId="0" xfId="0" applyFont="1" applyFill="1" applyAlignment="1" applyProtection="1">
      <alignment horizontal="left"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horizontal="left" vertical="center"/>
      <protection hidden="1"/>
    </xf>
    <xf numFmtId="0" fontId="41" fillId="0" borderId="0" xfId="0" applyFont="1" applyAlignment="1" applyProtection="1">
      <alignment horizontal="left" vertical="top"/>
      <protection hidden="1"/>
    </xf>
    <xf numFmtId="0" fontId="42" fillId="0" borderId="0" xfId="0" applyFont="1" applyAlignment="1" applyProtection="1">
      <alignment horizontal="left" vertical="top" wrapText="1"/>
      <protection hidden="1"/>
    </xf>
    <xf numFmtId="0" fontId="42" fillId="0" borderId="0" xfId="0" applyFont="1" applyAlignment="1" applyProtection="1">
      <alignment horizontal="left" vertical="top"/>
      <protection hidden="1"/>
    </xf>
    <xf numFmtId="0" fontId="41" fillId="13" borderId="0" xfId="0" applyFont="1" applyFill="1" applyAlignment="1" applyProtection="1">
      <alignment horizontal="left" vertical="top"/>
      <protection hidden="1"/>
    </xf>
    <xf numFmtId="0" fontId="41" fillId="10" borderId="0" xfId="0" applyFont="1" applyFill="1" applyAlignment="1" applyProtection="1">
      <alignment horizontal="center" vertical="center"/>
      <protection hidden="1"/>
    </xf>
    <xf numFmtId="0" fontId="41" fillId="10" borderId="0" xfId="0" applyFont="1" applyFill="1" applyAlignment="1" applyProtection="1">
      <alignment horizontal="left" vertical="top"/>
      <protection hidden="1"/>
    </xf>
    <xf numFmtId="0" fontId="42" fillId="37" borderId="0" xfId="0" applyFont="1" applyFill="1" applyAlignment="1" applyProtection="1">
      <alignment horizontal="left" vertical="top"/>
      <protection hidden="1"/>
    </xf>
    <xf numFmtId="4" fontId="41" fillId="37" borderId="0" xfId="0" applyNumberFormat="1" applyFont="1" applyFill="1" applyAlignment="1" applyProtection="1">
      <alignment horizontal="left" vertical="center"/>
      <protection hidden="1"/>
    </xf>
    <xf numFmtId="49" fontId="41" fillId="37" borderId="0" xfId="0" applyNumberFormat="1" applyFont="1" applyFill="1" applyAlignment="1" applyProtection="1">
      <alignment horizontal="left" vertical="top"/>
      <protection locked="0"/>
    </xf>
    <xf numFmtId="0" fontId="46" fillId="37" borderId="0" xfId="0" applyFont="1" applyFill="1" applyAlignment="1" applyProtection="1">
      <alignment horizontal="center" vertical="center"/>
      <protection locked="0"/>
    </xf>
    <xf numFmtId="0" fontId="45" fillId="7" borderId="0" xfId="0" applyFont="1" applyFill="1" applyAlignment="1" applyProtection="1">
      <alignment horizontal="center" vertical="center"/>
      <protection hidden="1"/>
    </xf>
    <xf numFmtId="0" fontId="42" fillId="0" borderId="0" xfId="0" applyFont="1" applyAlignment="1" applyProtection="1">
      <alignment horizontal="left" vertical="center"/>
      <protection hidden="1"/>
    </xf>
    <xf numFmtId="49" fontId="41" fillId="37" borderId="0" xfId="0" applyNumberFormat="1" applyFont="1" applyFill="1" applyAlignment="1" applyProtection="1">
      <alignment horizontal="left" vertical="center"/>
      <protection locked="0"/>
    </xf>
    <xf numFmtId="0" fontId="42" fillId="10" borderId="0" xfId="0" applyFont="1" applyFill="1" applyAlignment="1" applyProtection="1">
      <alignment horizontal="center" vertical="top"/>
      <protection hidden="1"/>
    </xf>
    <xf numFmtId="0" fontId="42" fillId="10" borderId="0" xfId="0" applyFont="1" applyFill="1" applyAlignment="1" applyProtection="1">
      <alignment horizontal="left" vertical="top" wrapText="1"/>
      <protection hidden="1"/>
    </xf>
    <xf numFmtId="0" fontId="42" fillId="10" borderId="0" xfId="0" applyFont="1" applyFill="1" applyAlignment="1" applyProtection="1">
      <alignment horizontal="left" vertical="top"/>
      <protection hidden="1"/>
    </xf>
    <xf numFmtId="49" fontId="47" fillId="0" borderId="0" xfId="0" applyNumberFormat="1" applyFont="1" applyAlignment="1" applyProtection="1">
      <alignment horizontal="center" vertical="center"/>
      <protection locked="0"/>
    </xf>
    <xf numFmtId="166" fontId="41" fillId="37" borderId="0" xfId="0" applyNumberFormat="1" applyFont="1" applyFill="1" applyAlignment="1" applyProtection="1">
      <alignment horizontal="left" vertical="center"/>
      <protection locked="0"/>
    </xf>
    <xf numFmtId="0" fontId="41" fillId="37" borderId="0" xfId="0" applyFont="1" applyFill="1" applyAlignment="1" applyProtection="1">
      <alignment horizontal="left" vertical="top"/>
      <protection locked="0"/>
    </xf>
    <xf numFmtId="0" fontId="41" fillId="10" borderId="0" xfId="0" applyFont="1" applyFill="1" applyAlignment="1" applyProtection="1">
      <alignment horizontal="left"/>
      <protection hidden="1"/>
    </xf>
    <xf numFmtId="0" fontId="41" fillId="10" borderId="0" xfId="0" applyFont="1" applyFill="1" applyAlignment="1" applyProtection="1">
      <alignment horizontal="left" vertical="top" wrapText="1"/>
      <protection hidden="1"/>
    </xf>
    <xf numFmtId="0" fontId="43" fillId="10" borderId="0" xfId="0" applyFont="1" applyFill="1" applyAlignment="1" applyProtection="1">
      <alignment horizontal="right"/>
      <protection hidden="1"/>
    </xf>
    <xf numFmtId="0" fontId="0" fillId="10" borderId="0" xfId="0" applyFill="1" applyAlignment="1" applyProtection="1">
      <alignment horizontal="right" vertical="top"/>
      <protection hidden="1"/>
    </xf>
    <xf numFmtId="0" fontId="45" fillId="10" borderId="0" xfId="0" applyFont="1" applyFill="1" applyAlignment="1" applyProtection="1">
      <alignment horizontal="center" vertical="center"/>
      <protection hidden="1"/>
    </xf>
    <xf numFmtId="173" fontId="41" fillId="37" borderId="0" xfId="0" applyNumberFormat="1" applyFont="1" applyFill="1" applyAlignment="1" applyProtection="1">
      <alignment horizontal="left" vertical="center"/>
      <protection locked="0"/>
    </xf>
    <xf numFmtId="49" fontId="41" fillId="37" borderId="0" xfId="10" applyNumberFormat="1" applyFont="1" applyFill="1" applyBorder="1" applyAlignment="1" applyProtection="1">
      <alignment horizontal="left" vertical="center"/>
      <protection locked="0"/>
    </xf>
    <xf numFmtId="0" fontId="41" fillId="37" borderId="0" xfId="0" applyFont="1" applyFill="1" applyAlignment="1" applyProtection="1">
      <alignment horizontal="center" vertical="top"/>
      <protection hidden="1"/>
    </xf>
    <xf numFmtId="0" fontId="38" fillId="10" borderId="46" xfId="0" applyFont="1" applyFill="1" applyBorder="1" applyAlignment="1" applyProtection="1">
      <alignment horizontal="center" vertical="top" wrapText="1"/>
      <protection hidden="1"/>
    </xf>
    <xf numFmtId="0" fontId="38" fillId="10" borderId="0" xfId="0" applyFont="1" applyFill="1" applyAlignment="1" applyProtection="1">
      <alignment horizontal="center" vertical="top" wrapText="1"/>
      <protection hidden="1"/>
    </xf>
    <xf numFmtId="49" fontId="38" fillId="37" borderId="0" xfId="0" applyNumberFormat="1" applyFont="1" applyFill="1" applyAlignment="1" applyProtection="1">
      <alignment horizontal="left" vertical="top" wrapText="1"/>
      <protection locked="0"/>
    </xf>
    <xf numFmtId="0" fontId="42" fillId="0" borderId="0" xfId="0" applyFont="1" applyAlignment="1" applyProtection="1">
      <alignment horizontal="left"/>
      <protection hidden="1"/>
    </xf>
    <xf numFmtId="0" fontId="42" fillId="10" borderId="0" xfId="0" applyFont="1" applyFill="1" applyAlignment="1" applyProtection="1">
      <alignment horizontal="center" vertical="top" wrapText="1"/>
      <protection hidden="1"/>
    </xf>
    <xf numFmtId="0" fontId="9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8" fillId="0" borderId="14" xfId="3" applyFont="1" applyBorder="1" applyAlignment="1">
      <alignment horizontal="center"/>
    </xf>
    <xf numFmtId="0" fontId="8" fillId="0" borderId="15" xfId="3" applyFont="1" applyBorder="1" applyAlignment="1">
      <alignment horizontal="center"/>
    </xf>
    <xf numFmtId="0" fontId="8" fillId="0" borderId="16" xfId="3" applyFont="1" applyBorder="1" applyAlignment="1">
      <alignment horizontal="center"/>
    </xf>
    <xf numFmtId="0" fontId="7" fillId="0" borderId="3" xfId="3" applyFont="1" applyBorder="1" applyAlignment="1">
      <alignment horizontal="center"/>
    </xf>
    <xf numFmtId="0" fontId="7" fillId="0" borderId="4" xfId="3" applyFont="1" applyBorder="1" applyAlignment="1">
      <alignment horizontal="center"/>
    </xf>
    <xf numFmtId="0" fontId="7" fillId="0" borderId="5" xfId="3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0" fillId="0" borderId="6" xfId="5" applyFont="1" applyBorder="1" applyAlignment="1">
      <alignment horizontal="center"/>
    </xf>
    <xf numFmtId="0" fontId="10" fillId="0" borderId="0" xfId="5" applyFont="1" applyBorder="1" applyAlignment="1">
      <alignment horizontal="center"/>
    </xf>
    <xf numFmtId="0" fontId="10" fillId="0" borderId="7" xfId="5" applyFont="1" applyBorder="1" applyAlignment="1">
      <alignment horizontal="center"/>
    </xf>
    <xf numFmtId="0" fontId="10" fillId="0" borderId="3" xfId="5" applyFont="1" applyBorder="1" applyAlignment="1">
      <alignment horizontal="center"/>
    </xf>
    <xf numFmtId="0" fontId="10" fillId="0" borderId="4" xfId="5" applyFont="1" applyBorder="1" applyAlignment="1">
      <alignment horizontal="center"/>
    </xf>
    <xf numFmtId="0" fontId="10" fillId="0" borderId="5" xfId="5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10" fillId="0" borderId="0" xfId="5" applyFont="1" applyAlignment="1">
      <alignment horizontal="center"/>
    </xf>
    <xf numFmtId="0" fontId="24" fillId="11" borderId="40" xfId="33" applyFont="1" applyBorder="1" applyAlignment="1">
      <alignment horizontal="center" vertical="center"/>
    </xf>
    <xf numFmtId="0" fontId="30" fillId="0" borderId="0" xfId="7" applyFont="1" applyAlignment="1">
      <alignment horizontal="center"/>
    </xf>
    <xf numFmtId="0" fontId="19" fillId="0" borderId="3" xfId="7" applyFont="1" applyBorder="1" applyAlignment="1">
      <alignment horizontal="center"/>
    </xf>
    <xf numFmtId="0" fontId="19" fillId="0" borderId="4" xfId="7" applyFont="1" applyBorder="1" applyAlignment="1">
      <alignment horizontal="center"/>
    </xf>
    <xf numFmtId="0" fontId="19" fillId="0" borderId="5" xfId="7" applyFont="1" applyBorder="1" applyAlignment="1">
      <alignment horizontal="center"/>
    </xf>
  </cellXfs>
  <cellStyles count="54">
    <cellStyle name="20% - Ênfase1 2" xfId="18" xr:uid="{00000000-0005-0000-0000-000000000000}"/>
    <cellStyle name="20% - Ênfase1 3" xfId="28" xr:uid="{00000000-0005-0000-0000-000001000000}"/>
    <cellStyle name="20% - Ênfase2 2" xfId="19" xr:uid="{00000000-0005-0000-0000-000002000000}"/>
    <cellStyle name="20% - Ênfase2 3" xfId="29" xr:uid="{00000000-0005-0000-0000-000003000000}"/>
    <cellStyle name="20% - Ênfase3 2" xfId="20" xr:uid="{00000000-0005-0000-0000-000004000000}"/>
    <cellStyle name="20% - Ênfase3 3" xfId="30" xr:uid="{00000000-0005-0000-0000-000005000000}"/>
    <cellStyle name="Bom" xfId="37" builtinId="26"/>
    <cellStyle name="Cálculo" xfId="4" builtinId="22"/>
    <cellStyle name="Cálculo 2" xfId="16" xr:uid="{00000000-0005-0000-0000-000008000000}"/>
    <cellStyle name="Cálculo 3" xfId="26" xr:uid="{00000000-0005-0000-0000-000009000000}"/>
    <cellStyle name="Comma 2" xfId="8" xr:uid="{00000000-0005-0000-0000-00000A000000}"/>
    <cellStyle name="Comma 2 2" xfId="52" xr:uid="{00000000-0005-0000-0000-00000B000000}"/>
    <cellStyle name="Ênfase6" xfId="33" builtinId="49"/>
    <cellStyle name="Hiperlink" xfId="10" builtinId="8"/>
    <cellStyle name="Hiperlink 2" xfId="53" xr:uid="{00000000-0005-0000-0000-00000E000000}"/>
    <cellStyle name="Moeda" xfId="6" builtinId="4"/>
    <cellStyle name="Moeda 2" xfId="17" xr:uid="{00000000-0005-0000-0000-000010000000}"/>
    <cellStyle name="Moeda 2 2" xfId="40" xr:uid="{00000000-0005-0000-0000-000011000000}"/>
    <cellStyle name="Moeda 3" xfId="27" xr:uid="{00000000-0005-0000-0000-000012000000}"/>
    <cellStyle name="Moeda 4" xfId="41" xr:uid="{00000000-0005-0000-0000-000013000000}"/>
    <cellStyle name="Moeda 5" xfId="42" xr:uid="{00000000-0005-0000-0000-000014000000}"/>
    <cellStyle name="Moeda 6" xfId="43" xr:uid="{00000000-0005-0000-0000-000015000000}"/>
    <cellStyle name="Normal" xfId="0" builtinId="0"/>
    <cellStyle name="Normal 2" xfId="12" xr:uid="{00000000-0005-0000-0000-000017000000}"/>
    <cellStyle name="Normal 2 2" xfId="44" xr:uid="{00000000-0005-0000-0000-000018000000}"/>
    <cellStyle name="Normal 3" xfId="7" xr:uid="{00000000-0005-0000-0000-000019000000}"/>
    <cellStyle name="Normal 4" xfId="11" xr:uid="{00000000-0005-0000-0000-00001A000000}"/>
    <cellStyle name="Normal 4 2" xfId="31" xr:uid="{00000000-0005-0000-0000-00001B000000}"/>
    <cellStyle name="Normal 4 3" xfId="38" xr:uid="{00000000-0005-0000-0000-00001C000000}"/>
    <cellStyle name="Normal 5" xfId="22" xr:uid="{00000000-0005-0000-0000-00001D000000}"/>
    <cellStyle name="Normal 5 2" xfId="35" xr:uid="{00000000-0005-0000-0000-00001E000000}"/>
    <cellStyle name="Normal 6" xfId="21" xr:uid="{00000000-0005-0000-0000-00001F000000}"/>
    <cellStyle name="Percent 2" xfId="9" xr:uid="{00000000-0005-0000-0000-000020000000}"/>
    <cellStyle name="Porcentagem" xfId="2" builtinId="5"/>
    <cellStyle name="Porcentagem 2" xfId="14" xr:uid="{00000000-0005-0000-0000-000022000000}"/>
    <cellStyle name="Porcentagem 2 2" xfId="36" xr:uid="{00000000-0005-0000-0000-000023000000}"/>
    <cellStyle name="Porcentagem 2 3" xfId="45" xr:uid="{00000000-0005-0000-0000-000024000000}"/>
    <cellStyle name="Porcentagem 3" xfId="24" xr:uid="{00000000-0005-0000-0000-000025000000}"/>
    <cellStyle name="Porcentagem 3 2" xfId="46" xr:uid="{00000000-0005-0000-0000-000026000000}"/>
    <cellStyle name="Porcentagem 4" xfId="47" xr:uid="{00000000-0005-0000-0000-000027000000}"/>
    <cellStyle name="Porcentagem 5" xfId="48" xr:uid="{00000000-0005-0000-0000-000028000000}"/>
    <cellStyle name="Porcentagem 6" xfId="49" xr:uid="{00000000-0005-0000-0000-000029000000}"/>
    <cellStyle name="Saída" xfId="32" builtinId="21"/>
    <cellStyle name="Separador de milhares 2" xfId="13" xr:uid="{00000000-0005-0000-0000-00002B000000}"/>
    <cellStyle name="Separador de milhares 2 2" xfId="50" xr:uid="{00000000-0005-0000-0000-00002C000000}"/>
    <cellStyle name="Separador de milhares 3" xfId="23" xr:uid="{00000000-0005-0000-0000-00002D000000}"/>
    <cellStyle name="Separador de milhares 3 2" xfId="39" xr:uid="{00000000-0005-0000-0000-00002E000000}"/>
    <cellStyle name="Separador de milhares 4" xfId="34" xr:uid="{00000000-0005-0000-0000-00002F000000}"/>
    <cellStyle name="Título" xfId="5" builtinId="15"/>
    <cellStyle name="Título 1" xfId="3" builtinId="16"/>
    <cellStyle name="Título 1 2" xfId="15" xr:uid="{00000000-0005-0000-0000-000032000000}"/>
    <cellStyle name="Título 1 3" xfId="25" xr:uid="{00000000-0005-0000-0000-000033000000}"/>
    <cellStyle name="Vírgula" xfId="1" builtinId="3"/>
    <cellStyle name="Vírgula 2" xfId="51" xr:uid="{00000000-0005-0000-0000-000035000000}"/>
  </cellStyles>
  <dxfs count="77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auto="1"/>
        </patternFill>
      </fill>
      <border>
        <start/>
        <end/>
        <top/>
        <bottom/>
        <vertical/>
        <horizontal/>
      </border>
    </dxf>
    <dxf>
      <fill>
        <patternFill patternType="none">
          <bgColor auto="1"/>
        </patternFill>
      </fill>
      <border>
        <start style="hair">
          <color auto="1"/>
        </start>
        <end style="hair">
          <color auto="1"/>
        </end>
        <top style="hair">
          <color auto="1"/>
        </top>
        <bottom style="hair">
          <color auto="1"/>
        </bottom>
        <vertical/>
        <horizontal/>
      </border>
    </dxf>
  </dxfs>
  <tableStyles count="0" defaultTableStyle="TableStyleMedium9" defaultPivotStyle="PivotStyleLight16"/>
  <colors>
    <mruColors>
      <color rgb="FF0099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externalLink" Target="externalLinks/externalLink1.xml"/><Relationship Id="rId5" Type="http://purl.oclc.org/ooxml/officeDocument/relationships/worksheet" Target="worksheets/sheet5.xml"/><Relationship Id="rId15" Type="http://purl.oclc.org/ooxml/officeDocument/relationships/calcChain" Target="calcChain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2.jpeg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144607</xdr:colOff>
      <xdr:row>0</xdr:row>
      <xdr:rowOff>175780</xdr:rowOff>
    </xdr:from>
    <xdr:to>
      <xdr:col>1</xdr:col>
      <xdr:colOff>1333500</xdr:colOff>
      <xdr:row>5</xdr:row>
      <xdr:rowOff>4330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4D2BCC5F-063B-6F06-A008-BBD60948EF2E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07" y="175780"/>
          <a:ext cx="1388052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1</xdr:col>
      <xdr:colOff>6350</xdr:colOff>
      <xdr:row>0</xdr:row>
      <xdr:rowOff>47625</xdr:rowOff>
    </xdr:from>
    <xdr:to>
      <xdr:col>12</xdr:col>
      <xdr:colOff>933450</xdr:colOff>
      <xdr:row>12</xdr:row>
      <xdr:rowOff>85725</xdr:rowOff>
    </xdr:to>
    <xdr:sp macro="" textlink="">
      <xdr:nvSpPr>
        <xdr:cNvPr id="2" name="Caixa de texto 5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215900" y="619125"/>
          <a:ext cx="7632700" cy="232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  <xdr:txBody>
        <a:bodyPr rot="0" vert="horz" wrap="square" lIns="91440" tIns="45720" rIns="91440" bIns="45720" anchor="ctr" anchorCtr="0" upright="1">
          <a:noAutofit/>
        </a:bodyPr>
        <a:lstStyle/>
        <a:p>
          <a:pPr indent="0" algn="ctr">
            <a:spcAft>
              <a:spcPts val="0"/>
            </a:spcAft>
          </a:pPr>
          <a:r>
            <a:rPr lang="pt-BR" sz="3200" b="1">
              <a:solidFill>
                <a:srgbClr val="000000"/>
              </a:solidFill>
              <a:effectLst/>
              <a:latin typeface="Gill Sans"/>
              <a:ea typeface="Times New Roman"/>
              <a:cs typeface="Estrangelo Edessa"/>
            </a:rPr>
            <a:t>SEGURO</a:t>
          </a:r>
          <a:r>
            <a:rPr lang="pt-BR" sz="3200" b="1" baseline="0%">
              <a:solidFill>
                <a:srgbClr val="000000"/>
              </a:solidFill>
              <a:effectLst/>
              <a:latin typeface="Gill Sans"/>
              <a:ea typeface="Times New Roman"/>
              <a:cs typeface="Estrangelo Edessa"/>
            </a:rPr>
            <a:t> DE NÁUTICO </a:t>
          </a:r>
        </a:p>
        <a:p>
          <a:pPr indent="0" algn="ctr">
            <a:spcAft>
              <a:spcPts val="0"/>
            </a:spcAft>
          </a:pPr>
          <a:r>
            <a:rPr lang="pt-BR" sz="2800" b="1" baseline="0%">
              <a:solidFill>
                <a:srgbClr val="000000"/>
              </a:solidFill>
              <a:effectLst/>
              <a:latin typeface="Gill Sans"/>
              <a:ea typeface="Times New Roman"/>
              <a:cs typeface="Estrangelo Edessa"/>
            </a:rPr>
            <a:t>EMBARCAÇÕES DE ESPORTE  / RECREIO</a:t>
          </a:r>
          <a:endParaRPr lang="pt-BR" sz="1000" b="1">
            <a:solidFill>
              <a:srgbClr val="000000"/>
            </a:solidFill>
            <a:effectLst/>
            <a:latin typeface="Times New Roman"/>
            <a:ea typeface="Times New Roman"/>
            <a:cs typeface="+mn-cs"/>
          </a:endParaRPr>
        </a:p>
        <a:p>
          <a:pPr indent="0" algn="ctr">
            <a:spcAft>
              <a:spcPts val="0"/>
            </a:spcAft>
          </a:pPr>
          <a:r>
            <a:rPr lang="pt-BR" sz="2800" b="1">
              <a:solidFill>
                <a:srgbClr val="A7228F"/>
              </a:solidFill>
              <a:effectLst/>
              <a:latin typeface="Estrangelo Edessa"/>
              <a:ea typeface="Times New Roman"/>
              <a:cs typeface="+mn-cs"/>
            </a:rPr>
            <a:t> </a:t>
          </a:r>
          <a:endParaRPr lang="pt-BR" sz="1000" b="1">
            <a:solidFill>
              <a:srgbClr val="A7228F"/>
            </a:solidFill>
            <a:effectLst/>
            <a:latin typeface="Times New Roman"/>
            <a:ea typeface="Times New Roman"/>
            <a:cs typeface="+mn-cs"/>
          </a:endParaRPr>
        </a:p>
        <a:p>
          <a:pPr indent="0" algn="ctr">
            <a:spcAft>
              <a:spcPts val="0"/>
            </a:spcAft>
          </a:pPr>
          <a:r>
            <a:rPr lang="pt-BR" sz="2800" b="1">
              <a:solidFill>
                <a:schemeClr val="tx2">
                  <a:lumMod val="60%"/>
                  <a:lumOff val="40%"/>
                </a:schemeClr>
              </a:solidFill>
              <a:effectLst/>
              <a:latin typeface="Gill Sans"/>
              <a:ea typeface="Times New Roman"/>
              <a:cs typeface="Estrangelo Edessa"/>
            </a:rPr>
            <a:t>Proposta Técnico-Comercial </a:t>
          </a:r>
        </a:p>
      </xdr:txBody>
    </xdr:sp>
    <xdr:clientData/>
  </xdr:twoCellAnchor>
  <xdr:twoCellAnchor>
    <xdr:from>
      <xdr:col>1</xdr:col>
      <xdr:colOff>19050</xdr:colOff>
      <xdr:row>12</xdr:row>
      <xdr:rowOff>104775</xdr:rowOff>
    </xdr:from>
    <xdr:to>
      <xdr:col>13</xdr:col>
      <xdr:colOff>15841</xdr:colOff>
      <xdr:row>44</xdr:row>
      <xdr:rowOff>171450</xdr:rowOff>
    </xdr:to>
    <xdr:pic>
      <xdr:nvPicPr>
        <xdr:cNvPr id="3" name="Picture 9" descr="image00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" y="2962275"/>
          <a:ext cx="7645366" cy="6162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0</xdr:colOff>
          <xdr:row>5</xdr:row>
          <xdr:rowOff>104775</xdr:rowOff>
        </xdr:from>
        <xdr:to>
          <xdr:col>10</xdr:col>
          <xdr:colOff>228600</xdr:colOff>
          <xdr:row>9</xdr:row>
          <xdr:rowOff>9525</xdr:rowOff>
        </xdr:to>
        <xdr:sp macro="" textlink="">
          <xdr:nvSpPr>
            <xdr:cNvPr id="3073" name="Comment 1" hidden="1">
              <a:extLst>
                <a:ext uri="{FF2B5EF4-FFF2-40B4-BE49-F238E27FC236}">
                  <a16:creationId xmlns:a16="http://schemas.microsoft.com/office/drawing/2014/main" id="{3621AD5B-EF6C-94A7-D11D-498738BF201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582900" y="1076325"/>
              <a:ext cx="228600" cy="7048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pt-BR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msalvador:</a:t>
              </a:r>
              <a:endParaRPr lang="pt-BR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pt-BR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Cambio na data de inicio de vigencia / emissão do risco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0</xdr:colOff>
          <xdr:row>6</xdr:row>
          <xdr:rowOff>104775</xdr:rowOff>
        </xdr:from>
        <xdr:to>
          <xdr:col>10</xdr:col>
          <xdr:colOff>228600</xdr:colOff>
          <xdr:row>10</xdr:row>
          <xdr:rowOff>9525</xdr:rowOff>
        </xdr:to>
        <xdr:sp macro="" textlink="">
          <xdr:nvSpPr>
            <xdr:cNvPr id="3074" name="Comment 2" hidden="1">
              <a:extLst>
                <a:ext uri="{FF2B5EF4-FFF2-40B4-BE49-F238E27FC236}">
                  <a16:creationId xmlns:a16="http://schemas.microsoft.com/office/drawing/2014/main" id="{016FB7B1-1EFA-F69A-E683-8DC89F92B9D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582900" y="1276350"/>
              <a:ext cx="228600" cy="7048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pt-BR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msalvador:</a:t>
              </a:r>
              <a:endParaRPr lang="pt-BR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pt-BR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Cambio na data de inicio de vigencia / emissão do risco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0</xdr:colOff>
          <xdr:row>7</xdr:row>
          <xdr:rowOff>104775</xdr:rowOff>
        </xdr:from>
        <xdr:to>
          <xdr:col>10</xdr:col>
          <xdr:colOff>228600</xdr:colOff>
          <xdr:row>11</xdr:row>
          <xdr:rowOff>19050</xdr:rowOff>
        </xdr:to>
        <xdr:sp macro="" textlink="">
          <xdr:nvSpPr>
            <xdr:cNvPr id="3075" name="Comment 3" hidden="1">
              <a:extLst>
                <a:ext uri="{FF2B5EF4-FFF2-40B4-BE49-F238E27FC236}">
                  <a16:creationId xmlns:a16="http://schemas.microsoft.com/office/drawing/2014/main" id="{5155A11F-8EF9-264E-1C8E-A6656EB289C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582900" y="1476375"/>
              <a:ext cx="228600" cy="7048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pt-BR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msalvador:</a:t>
              </a:r>
              <a:endParaRPr lang="pt-BR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pt-BR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Cambio na data de inicio de vigencia / emissão do risco</a:t>
              </a:r>
            </a:p>
          </xdr:txBody>
        </xdr:sp>
        <xdr:clientData/>
      </xdr:twoCellAnchor>
    </mc:Fallback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file:///C:\Users\doliveira\Desktop\SLIP%20FFB_Geral_vr%2041%20(2013.11.12)_contratos%202013-14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SLIP"/>
      <sheetName val="Slip Emissão"/>
      <sheetName val="Resseguro"/>
      <sheetName val="Check List - Resseguro"/>
      <sheetName val="Tbl_Broker"/>
      <sheetName val="formulário"/>
      <sheetName val="bd"/>
      <sheetName val="circular 395"/>
      <sheetName val="Parcelas"/>
      <sheetName val="Suporte"/>
      <sheetName val="Parcelamento"/>
      <sheetName val="Coeficientes"/>
      <sheetName val="Car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AD CORRETORA DE RESSEGUROS LTDA</v>
          </cell>
        </row>
        <row r="3">
          <cell r="A3" t="str">
            <v>ADAMS &amp; PORTER CORRETORA DE RESSEGUROS LTDA</v>
          </cell>
        </row>
        <row r="4">
          <cell r="A4" t="str">
            <v>AON BENFIELD BRASIL CORRETORA DE RESSEGUROS LTDA</v>
          </cell>
        </row>
        <row r="5">
          <cell r="A5" t="str">
            <v>ARTHUR J. GALLAGHER BRASIL CORRETORA DE RESSEGUROS S.A.</v>
          </cell>
        </row>
        <row r="6">
          <cell r="A6" t="str">
            <v>ARX-RE CORRETORA DE RESSEGUROS LTDA</v>
          </cell>
        </row>
        <row r="7">
          <cell r="A7" t="str">
            <v>BOWRING MARSH CORRETORA DE RESSEGUROS LTDA.</v>
          </cell>
        </row>
        <row r="8">
          <cell r="A8" t="str">
            <v>BRIB CORRETORA DE RESSEGUROS LTDA</v>
          </cell>
        </row>
        <row r="9">
          <cell r="A9" t="str">
            <v>CAPITAL RE CORRETORA DE RESSEGUROS E SERVIÇOS LTDA.</v>
          </cell>
        </row>
        <row r="10">
          <cell r="A10" t="str">
            <v>CATALYST RE CORRETORA DE RESSEGUROS LTDA.</v>
          </cell>
        </row>
        <row r="11">
          <cell r="A11" t="str">
            <v>CIRCLES GROUP BRASIL CORRETORA DE RESSEGUROS S.A. (NOVA DENOMINAÇÃO DA BSR - BRASIL SPECIAL RISKS CORRETORA DE RESSEGUROS LTDA.)</v>
          </cell>
        </row>
        <row r="12">
          <cell r="A12" t="str">
            <v>COLEMONT BRASIL CORRETAGEM DE RESSEGUROS LTDA.</v>
          </cell>
        </row>
        <row r="13">
          <cell r="A13" t="str">
            <v>COOPER GAY DO BRASIL CORRETORA DE RESSEGUROS LTDA.</v>
          </cell>
        </row>
        <row r="14">
          <cell r="A14" t="str">
            <v>CORMATT - CORRETORA DE RESSEGUROS LTDA.</v>
          </cell>
        </row>
        <row r="15">
          <cell r="A15" t="str">
            <v>ESPECIALIZADA RE CORRETORA DE RESSEGUROS</v>
          </cell>
        </row>
        <row r="16">
          <cell r="A16" t="str">
            <v>GLOBAL RISK BRASIL CORRETORA DE RESSEGUROS LTDA</v>
          </cell>
        </row>
        <row r="17">
          <cell r="A17" t="str">
            <v>GUY CARPENTER &amp; COMPANY CORRETORA DE RESSEGUROS LTDA.</v>
          </cell>
        </row>
        <row r="18">
          <cell r="A18" t="str">
            <v>HOWDEN CORRETORA DE RESSEGUROS LTDA</v>
          </cell>
        </row>
        <row r="19">
          <cell r="A19" t="str">
            <v>JLT RE BRASIL ADMINISTRAÇÃO E CORRETAGEM DE RESSEGUROS LTDA</v>
          </cell>
        </row>
        <row r="20">
          <cell r="A20" t="str">
            <v>LARIM CORRETORA DE RESSEGUROS LTDA.</v>
          </cell>
        </row>
        <row r="21">
          <cell r="A21" t="str">
            <v>LOCKTON RE BRASIL CORRETORA DE RESSEGUROS LTDA</v>
          </cell>
        </row>
        <row r="22">
          <cell r="A22" t="str">
            <v>MEXBRIT BRASIL CORRETORA DE RESSEGUROS LTDA.</v>
          </cell>
        </row>
        <row r="23">
          <cell r="A23" t="str">
            <v>MILLER DO BRASIL CORRETORA DE RESSEGUROS LTDA.</v>
          </cell>
        </row>
        <row r="24">
          <cell r="A24" t="str">
            <v>NAUSCH HOGAN &amp; MURRAY BRASIL CORRETORA DE RESSEGUROS LTDA.</v>
          </cell>
        </row>
        <row r="25">
          <cell r="A25" t="str">
            <v>NMB BRASIL CORRETORA DE RESSEGUROS LTDA</v>
          </cell>
        </row>
        <row r="26">
          <cell r="A26" t="str">
            <v>ORYPABA RIO ADMINISTRAÇÃO E CORRETAGEM DE RESSEGUROS LTDA</v>
          </cell>
        </row>
        <row r="27">
          <cell r="A27" t="str">
            <v>PECUS CORRETORA DE RESSEGUROS LTDA</v>
          </cell>
        </row>
        <row r="28">
          <cell r="A28" t="str">
            <v>PLURIS RE CORRETORA DE RESSEGUROS LTDA</v>
          </cell>
        </row>
        <row r="29">
          <cell r="A29" t="str">
            <v>SAVE-RE BRASIL CORRETORA DE RESSEGUROS LTDA.</v>
          </cell>
        </row>
        <row r="30">
          <cell r="A30" t="str">
            <v>SWINGLEHURST BRASIL RE CORRETORA DE RESSEGUROS LTDA. (NOVA DENOMINAÇÃO DA LBS INSURANCE UNION E CORRETAGEM DE SEGUROS S/S LTDA.)</v>
          </cell>
        </row>
        <row r="31">
          <cell r="A31" t="str">
            <v>U.S. RE DO BRASIL CORRETORA DE RESSEGUROS LTDA.</v>
          </cell>
        </row>
        <row r="32">
          <cell r="A32" t="str">
            <v>UIB RE BRASIL CORRETORA DE RESSSEGUROS LTDA</v>
          </cell>
        </row>
        <row r="33">
          <cell r="A33" t="str">
            <v>WILLIS CORRETORA DE RESSEGUROS LTDA.</v>
          </cell>
        </row>
        <row r="34">
          <cell r="A34" t="str">
            <v>Direto</v>
          </cell>
        </row>
        <row r="35">
          <cell r="A35" t="str">
            <v>""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01 Patrimonial</v>
          </cell>
          <cell r="E2" t="str">
            <v>113100 Sup. Liability &amp; Financial Lines</v>
          </cell>
          <cell r="AA2" t="str">
            <v>100-9 PRODUÇÃO AGRÍCOLA - CULTURAS</v>
          </cell>
        </row>
        <row r="3">
          <cell r="B3" t="str">
            <v>02 Riscos Especiais</v>
          </cell>
          <cell r="E3" t="str">
            <v>113110 Ger. Liability &amp; Financial Lines</v>
          </cell>
          <cell r="AA3" t="str">
            <v>200-5 Produtos agrícolas pecuária e Especialidades ANIMAL</v>
          </cell>
        </row>
        <row r="4">
          <cell r="B4" t="str">
            <v>03 Responsabilidades</v>
          </cell>
          <cell r="E4" t="str">
            <v>113200 Sup. Infra Estrutura &amp; Oil/Gas</v>
          </cell>
          <cell r="AA4" t="str">
            <v>700-9 Serviços Agrícolas</v>
          </cell>
        </row>
        <row r="5">
          <cell r="B5" t="str">
            <v>06 Transporte</v>
          </cell>
          <cell r="E5" t="str">
            <v>113210 Ger. Infra Estrutura &amp; Oil/Gas</v>
          </cell>
          <cell r="AA5" t="str">
            <v>800-5 FLORESTAIS</v>
          </cell>
        </row>
        <row r="6">
          <cell r="B6" t="str">
            <v>07 Riscos Financeiros</v>
          </cell>
          <cell r="E6" t="str">
            <v>113300 Sup. Property</v>
          </cell>
          <cell r="AA6" t="str">
            <v>900-9 Pesca, Caça e aprisionamento</v>
          </cell>
        </row>
        <row r="7">
          <cell r="B7" t="str">
            <v>14 Marítimos</v>
          </cell>
          <cell r="E7" t="str">
            <v>113310 Ger. Property</v>
          </cell>
          <cell r="AA7" t="str">
            <v>1000-4 METAL MINERAÇÃO</v>
          </cell>
        </row>
        <row r="8">
          <cell r="B8" t="str">
            <v>15 Aeronáutico</v>
          </cell>
          <cell r="E8" t="str">
            <v>113400 Sup. Marine</v>
          </cell>
          <cell r="AA8" t="str">
            <v>1040-4 OURO E PRATA MINÉRIOS</v>
          </cell>
        </row>
        <row r="9">
          <cell r="E9" t="str">
            <v>113410 Ger. Marine</v>
          </cell>
          <cell r="AA9" t="str">
            <v>1090-4 DIVERSOS minérios metálicos</v>
          </cell>
        </row>
        <row r="10">
          <cell r="B10" t="str">
            <v>18 Compreensivo Empresarial</v>
          </cell>
          <cell r="E10" t="str">
            <v>113420 Ger. Aeronáutico</v>
          </cell>
          <cell r="AA10" t="str">
            <v>1220-4 Hulha betuminosa e lignite</v>
          </cell>
        </row>
        <row r="11">
          <cell r="B11" t="str">
            <v>67 Riscos de Engenharia</v>
          </cell>
          <cell r="AA11" t="str">
            <v>1221-4 Hulha betuminosa e lignite SUPERFÍCIE</v>
          </cell>
        </row>
        <row r="12">
          <cell r="B12" t="str">
            <v>71 Riscos Diversos</v>
          </cell>
          <cell r="AA12" t="str">
            <v>1311-4 Petróleo bruto e gás natural</v>
          </cell>
        </row>
        <row r="13">
          <cell r="B13" t="str">
            <v>96 Riscos Nomeados e Operacionais</v>
          </cell>
          <cell r="E13" t="str">
            <v>Sim</v>
          </cell>
          <cell r="AA13" t="str">
            <v>1381-4 Perfuração de poços OIL &amp; GAS</v>
          </cell>
        </row>
        <row r="14">
          <cell r="B14" t="str">
            <v>34 Riscos de Petroleo</v>
          </cell>
          <cell r="E14" t="str">
            <v>Não</v>
          </cell>
          <cell r="AA14" t="str">
            <v>1382-4 PETRÓLEO &amp; GÁS DE EXPLORAÇÃO DO CAMPO</v>
          </cell>
        </row>
        <row r="15">
          <cell r="B15" t="str">
            <v>10 D&amp;O</v>
          </cell>
          <cell r="AA15" t="str">
            <v>1389-4 PETRÓLEO &amp; GÁS DE CAMPO , NEC</v>
          </cell>
        </row>
        <row r="16">
          <cell r="B16" t="str">
            <v>51 R.C. Geral</v>
          </cell>
          <cell r="AA16" t="str">
            <v>1400-4 Indústrias extractivas de minerais não metálicos ( COMBUSTÍVEIS NO )</v>
          </cell>
        </row>
        <row r="17">
          <cell r="B17" t="str">
            <v>78 R.C. Profissional</v>
          </cell>
          <cell r="E17" t="str">
            <v>Sim</v>
          </cell>
          <cell r="AA17" t="str">
            <v>1520-6 Empreiteiros BLDG - BLDGS RESIDENCIAL</v>
          </cell>
        </row>
        <row r="18">
          <cell r="B18" t="str">
            <v>21 Transporte Nacional</v>
          </cell>
          <cell r="E18" t="str">
            <v>N/A</v>
          </cell>
          <cell r="AA18" t="str">
            <v>1531-6 CONSTRUTORES OPERATIVE</v>
          </cell>
        </row>
        <row r="19">
          <cell r="B19" t="str">
            <v>22 Transporte Internacional</v>
          </cell>
          <cell r="AA19" t="str">
            <v>1540-6 Empreiteiros BLDG - BLDGS não residenciais</v>
          </cell>
        </row>
        <row r="20">
          <cell r="B20" t="str">
            <v>32 R.C. Transportador Carga Viagem Internacional - RCTR-VI-C</v>
          </cell>
          <cell r="AA20" t="str">
            <v>1600-6 CONSTRUÇÃO pesados excepto BLDG CONST - EMPREITEIROS</v>
          </cell>
        </row>
        <row r="21">
          <cell r="B21" t="str">
            <v>38 R.C. Transportador Ferroviário de Carga - RCTF-C</v>
          </cell>
          <cell r="AA21" t="str">
            <v>1623-6 Água, esgoto, PIPELINE , COMM e construção da linha POWER</v>
          </cell>
        </row>
        <row r="22">
          <cell r="B22" t="str">
            <v>52 R.C. Transportador Aéreo de Carga - RCTA-C</v>
          </cell>
          <cell r="AA22" t="str">
            <v>1700-6 Construção - COMÉRCIO ESPECIAIS</v>
          </cell>
        </row>
        <row r="23">
          <cell r="B23" t="str">
            <v>54 R.C. Transportador Rodoviário de Carga - RCTR-C</v>
          </cell>
          <cell r="AA23" t="str">
            <v>1731-6 ELÉTRICA TRABALHO</v>
          </cell>
        </row>
        <row r="24">
          <cell r="B24" t="str">
            <v>55 R.C. Tranportador Desvio de Carga - RCF-DC</v>
          </cell>
          <cell r="E24" t="str">
            <v>Construção</v>
          </cell>
          <cell r="AA24" t="str">
            <v>2000-4 PRODUTOS ALIMENTARES e Afins</v>
          </cell>
        </row>
        <row r="25">
          <cell r="B25" t="str">
            <v>56 R.C. Transportador Aquaviário Carga - RCA-C</v>
          </cell>
          <cell r="E25" t="str">
            <v>Ampliação</v>
          </cell>
          <cell r="AA25" t="str">
            <v>2011-5 ENVASES CARNE</v>
          </cell>
        </row>
        <row r="26">
          <cell r="B26" t="str">
            <v>75 Garantia Segurado - Setor Público</v>
          </cell>
          <cell r="E26" t="str">
            <v>Reforma</v>
          </cell>
          <cell r="AA26" t="str">
            <v>2013-5 Enchidos e produtos de charcutaria OUTROS</v>
          </cell>
        </row>
        <row r="27">
          <cell r="B27" t="str">
            <v>76 Garantia Segurado - Setor Privado</v>
          </cell>
          <cell r="E27" t="str">
            <v>Instalação</v>
          </cell>
          <cell r="AA27" t="str">
            <v>2015-5 AVES abate e transformação</v>
          </cell>
        </row>
        <row r="28">
          <cell r="B28" t="str">
            <v>17 Seguro Compreensivo para Operadores Portuários</v>
          </cell>
          <cell r="E28" t="str">
            <v>Duplicação</v>
          </cell>
          <cell r="AA28" t="str">
            <v>2020-4 PRODUTOS LÁCTEOS</v>
          </cell>
        </row>
        <row r="29">
          <cell r="B29" t="str">
            <v>28 Responsabilidade Civil Facultativa para Embarcações - RCF</v>
          </cell>
          <cell r="E29" t="str">
            <v>Melhorias</v>
          </cell>
          <cell r="AA29" t="str">
            <v>2024-4 SORVETES e sobremesas congeladas</v>
          </cell>
        </row>
        <row r="30">
          <cell r="B30" t="str">
            <v>33 Marítimos (Casco)</v>
          </cell>
          <cell r="E30" t="str">
            <v>Averbável</v>
          </cell>
          <cell r="AA30" t="str">
            <v>2030-4 CONSERVA , fruta congelada e preservou , VEG e especialidades gastronómicas</v>
          </cell>
        </row>
        <row r="31">
          <cell r="B31" t="str">
            <v>28 Responsabilidade Civil Facultativa para Aeronaves - RCF</v>
          </cell>
          <cell r="E31" t="str">
            <v>Ajustável</v>
          </cell>
          <cell r="AA31" t="str">
            <v>2033-4 CONSERVA , frutas, vegetais, conservas, geléias e JAMS</v>
          </cell>
        </row>
        <row r="32">
          <cell r="B32" t="str">
            <v>35 Aeronáuticos (Casco)</v>
          </cell>
          <cell r="E32" t="str">
            <v>Anual</v>
          </cell>
          <cell r="AA32" t="str">
            <v>2040-4 MILL produtos de grãos</v>
          </cell>
        </row>
        <row r="33">
          <cell r="B33" t="str">
            <v>97 Responsabilidade do Explorador ou Transportador Aéreo - RETA</v>
          </cell>
          <cell r="AA33" t="str">
            <v>2050-4 PRODUTOS DE PADARIA</v>
          </cell>
        </row>
        <row r="34">
          <cell r="AA34" t="str">
            <v>2052-4 COOKIES e crackers</v>
          </cell>
        </row>
        <row r="35">
          <cell r="E35" t="str">
            <v>CAR / EAR</v>
          </cell>
          <cell r="AA35" t="str">
            <v>2060-4 Produtos de açúcar e Confeitaria</v>
          </cell>
        </row>
        <row r="36">
          <cell r="B36" t="str">
            <v>18001 Compreensivo Empresarial</v>
          </cell>
          <cell r="E36" t="str">
            <v>Obra Linear</v>
          </cell>
          <cell r="AA36" t="str">
            <v>2070-4 Óleos e Gorduras</v>
          </cell>
        </row>
        <row r="37">
          <cell r="B37" t="str">
            <v>67001 Obras Civis em Construção (OCC)</v>
          </cell>
          <cell r="E37" t="str">
            <v>Transportador</v>
          </cell>
          <cell r="AA37" t="str">
            <v>2080-9 BEBIDAS</v>
          </cell>
        </row>
        <row r="38">
          <cell r="B38" t="str">
            <v>67002 Instalação e Montagem (IM)</v>
          </cell>
          <cell r="E38" t="str">
            <v>Embarcador</v>
          </cell>
          <cell r="AA38" t="str">
            <v>2082-9 MALT BEBIDAS</v>
          </cell>
        </row>
        <row r="39">
          <cell r="B39" t="str">
            <v>67003 Obras Civis e Instalação e Montagem (OCC/IM)</v>
          </cell>
          <cell r="E39" t="str">
            <v>Operacional</v>
          </cell>
          <cell r="AA39" t="str">
            <v>2086-9 Engarrafada e bebidas enlatadas SOFT &amp; WATERS carbonatadas</v>
          </cell>
        </row>
        <row r="40">
          <cell r="B40" t="str">
            <v>67004 Construção Vertical</v>
          </cell>
          <cell r="AA40" t="str">
            <v>2090-4 DIVERSOS preparações alimentícias e produtos semelhantes</v>
          </cell>
        </row>
        <row r="41">
          <cell r="B41" t="str">
            <v>71001 RD Equipamentos</v>
          </cell>
          <cell r="AA41" t="str">
            <v>2092-4 PREPARADO peixe fresco ou congelado e mariscos</v>
          </cell>
        </row>
        <row r="42">
          <cell r="B42" t="str">
            <v>71002 RD Obras de Arte</v>
          </cell>
          <cell r="E42" t="str">
            <v>Analise</v>
          </cell>
          <cell r="AA42" t="str">
            <v>2100-5 PRODUTOS DE TABACO</v>
          </cell>
        </row>
        <row r="43">
          <cell r="B43" t="str">
            <v>71003 RD Valores</v>
          </cell>
          <cell r="E43" t="str">
            <v>Negociação</v>
          </cell>
          <cell r="AA43" t="str">
            <v>2111-5 CIGARROS</v>
          </cell>
        </row>
        <row r="44">
          <cell r="B44" t="str">
            <v>71004 RD Fidelidade</v>
          </cell>
          <cell r="E44" t="str">
            <v>Fechado</v>
          </cell>
          <cell r="AA44" t="str">
            <v>2200-2 MILL PRODUTOS TÊXTEIS</v>
          </cell>
        </row>
        <row r="45">
          <cell r="B45" t="str">
            <v>96200 RN - DM 1 R ABS - BRL</v>
          </cell>
          <cell r="E45" t="str">
            <v>Emitido</v>
          </cell>
          <cell r="AA45" t="str">
            <v>2211-2 MILLS TECIDO BROADWOVEN , ALGODÃO</v>
          </cell>
        </row>
        <row r="46">
          <cell r="B46" t="str">
            <v>96201 RN - DM + IP 1 R ABS - BRL</v>
          </cell>
          <cell r="AA46" t="str">
            <v>2221-2 MILLS TECIDO BROADWOVEN , o homem fez FIBER &amp; SILK</v>
          </cell>
        </row>
        <row r="47">
          <cell r="B47" t="str">
            <v>96202 RN - DM + LC 1 R ABS - BRL</v>
          </cell>
          <cell r="AA47" t="str">
            <v>2250-2 KNITTING MILLS</v>
          </cell>
        </row>
        <row r="48">
          <cell r="B48" t="str">
            <v>96203 RN - DM 1 R REL - BRL</v>
          </cell>
          <cell r="E48" t="str">
            <v>BRL</v>
          </cell>
          <cell r="AA48" t="str">
            <v>2253-9 Casacos MILLS KNIT</v>
          </cell>
        </row>
        <row r="49">
          <cell r="B49" t="str">
            <v>96204 RN - DM + IP 1 R REL - BRL</v>
          </cell>
          <cell r="E49" t="str">
            <v>USD</v>
          </cell>
          <cell r="AA49" t="str">
            <v>2273-2 Tapetes e tapetes</v>
          </cell>
        </row>
        <row r="50">
          <cell r="B50" t="str">
            <v>96205 RN - DM + LC 1 R REL - BRL</v>
          </cell>
          <cell r="AA50" t="str">
            <v>2300-9 Apparel &amp; FINISHD OUTROS pancadas de tecidos e SIMILAR MATL</v>
          </cell>
        </row>
        <row r="51">
          <cell r="B51" t="str">
            <v>96207 DANOS MATERIAIS 1 R RELATIVO - USD</v>
          </cell>
          <cell r="AA51" t="str">
            <v>2320-9 MEN'S &amp; FURNISHGS meninos, CLOTHG WORK &amp; ALLIED ROUPA</v>
          </cell>
        </row>
        <row r="52">
          <cell r="B52" t="str">
            <v>96208 DANOS MATERIAIS + IP 1 R RELATIVO - USD</v>
          </cell>
          <cell r="E52" t="str">
            <v>Automático</v>
          </cell>
          <cell r="AA52" t="str">
            <v>2330-9 WOMEN'S , perde , e outerwear JÚNIORS</v>
          </cell>
        </row>
        <row r="53">
          <cell r="B53" t="str">
            <v>96209 DANOS MATERIAIS + LC 1 R RELATIVO - USD</v>
          </cell>
          <cell r="E53" t="str">
            <v>Misto</v>
          </cell>
          <cell r="AA53" t="str">
            <v>2340-9 WOMEN'S , perde " , crianças e íntimas dos infantes</v>
          </cell>
        </row>
        <row r="54">
          <cell r="B54" t="str">
            <v>96210 DANOS MATERIAIS 1 R ABSOLUTO - USD</v>
          </cell>
          <cell r="E54" t="str">
            <v>Facultativo</v>
          </cell>
          <cell r="AA54" t="str">
            <v>2390-9 DIVERSOS FABRICADOS PRODUTOS TÊXTEIS</v>
          </cell>
        </row>
        <row r="55">
          <cell r="B55" t="str">
            <v>96211 DANOS MATERIAIS + IP 1 R ABSOLUTO - USD</v>
          </cell>
          <cell r="AA55" t="str">
            <v>2400-6 LUMBER e produtos de madeira ( sem móveis )</v>
          </cell>
        </row>
        <row r="56">
          <cell r="B56" t="str">
            <v>96212 DANOS MATERIAIS + LC 1 R ABSOLUTO - USD</v>
          </cell>
          <cell r="AA56" t="str">
            <v>2421-6 SERRARIAS &amp; MILLS plantação, GERAL</v>
          </cell>
        </row>
        <row r="57">
          <cell r="B57" t="str">
            <v>96400 Rodovias</v>
          </cell>
          <cell r="E57" t="str">
            <v>Proporcional</v>
          </cell>
          <cell r="AA57" t="str">
            <v>2430-6 Millwood , folheados, de contraplacados , e membros estruturais de Madeira</v>
          </cell>
        </row>
        <row r="58">
          <cell r="B58" t="str">
            <v>96600 RO - DM 1 R ABS - BRL</v>
          </cell>
          <cell r="E58" t="str">
            <v>ED</v>
          </cell>
          <cell r="AA58" t="str">
            <v>2451-6 Casas móveis</v>
          </cell>
        </row>
        <row r="59">
          <cell r="B59" t="str">
            <v>96601 RO - DM 1R REL - BRL</v>
          </cell>
          <cell r="E59" t="str">
            <v>Não-proporcional</v>
          </cell>
          <cell r="AA59" t="str">
            <v>2452-6 PRÉ-FABRICADAS BLDGS WOOD &amp; COMPONENTS</v>
          </cell>
        </row>
        <row r="60">
          <cell r="B60" t="str">
            <v>96602 RO - DM + LC 1R ABS</v>
          </cell>
          <cell r="AA60" t="str">
            <v>2510-6 CASA MÓVEIS</v>
          </cell>
        </row>
        <row r="61">
          <cell r="B61" t="str">
            <v>96603 RO - DM +LC 1R REL - BRL</v>
          </cell>
          <cell r="AA61" t="str">
            <v>2511-6 WOOD mobiliário doméstico , (NO estofado)</v>
          </cell>
        </row>
        <row r="62">
          <cell r="B62" t="str">
            <v>34001 Riscos de Petróleo - BRL</v>
          </cell>
          <cell r="E62" t="str">
            <v>À vista</v>
          </cell>
          <cell r="AA62" t="str">
            <v>2520-6 MÓVEIS PARA ESCRITÓRIOS</v>
          </cell>
        </row>
        <row r="63">
          <cell r="B63" t="str">
            <v>34002 Riscos de Petroleo - USD</v>
          </cell>
          <cell r="E63" t="str">
            <v>30 dias</v>
          </cell>
          <cell r="AA63" t="str">
            <v>2522-6 Móveis de escritório ( NO MADEIRA )</v>
          </cell>
        </row>
        <row r="64">
          <cell r="B64" t="str">
            <v>34003 Construção Offshore - BRL</v>
          </cell>
          <cell r="AA64" t="str">
            <v>2531-6 Mobiliário público BLDG &amp; RELACIONADOS</v>
          </cell>
        </row>
        <row r="65">
          <cell r="B65" t="str">
            <v>34004 Construção Offshore - USD</v>
          </cell>
          <cell r="AA65" t="str">
            <v>2540-6 Partições, SHELVG , armários, e escritório e dispositivos elétricos da loja</v>
          </cell>
        </row>
        <row r="66">
          <cell r="B66" t="str">
            <v>34005 RC Reparador Naval - BRL</v>
          </cell>
          <cell r="E66" t="str">
            <v>Lista Positiva</v>
          </cell>
          <cell r="AA66" t="str">
            <v>2590-6 Móveis diversos e utensílios</v>
          </cell>
        </row>
        <row r="67">
          <cell r="B67" t="str">
            <v>34006 RC Reparador Naval - USD</v>
          </cell>
          <cell r="E67" t="str">
            <v>Corretor Listado</v>
          </cell>
          <cell r="AA67" t="str">
            <v>2600-9 Artigos &amp; afins</v>
          </cell>
        </row>
        <row r="68">
          <cell r="B68" t="str">
            <v>34007 Equipamentos de Petróleo - BRL</v>
          </cell>
          <cell r="E68" t="str">
            <v>Corretor Externo</v>
          </cell>
          <cell r="AA68" t="str">
            <v>2611-9 PULP MILLS</v>
          </cell>
        </row>
        <row r="69">
          <cell r="B69" t="str">
            <v>34008 Equipamentos de Petróleo - USD</v>
          </cell>
          <cell r="AA69" t="str">
            <v>2621-9 Paper Mills</v>
          </cell>
        </row>
        <row r="70">
          <cell r="B70" t="str">
            <v>34009 RC Prestadores de Serviço Offshore - BRL</v>
          </cell>
          <cell r="AA70" t="str">
            <v>2631-9 CARTÃO MILLS</v>
          </cell>
        </row>
        <row r="71">
          <cell r="B71" t="str">
            <v>34010 RC Prestadores de Serviço Offshore - USD</v>
          </cell>
          <cell r="E71" t="str">
            <v>Patrimonial / Danos</v>
          </cell>
          <cell r="AA71" t="str">
            <v>2650-9 Caixas de cartão e caixas</v>
          </cell>
        </row>
        <row r="72">
          <cell r="B72" t="str">
            <v>10001 D&amp;O - BRL</v>
          </cell>
          <cell r="E72" t="str">
            <v>Responsabilidade</v>
          </cell>
          <cell r="AA72" t="str">
            <v>2670-9 PAPEL CONVERTIDO e papelão pancadas (NO CONTANERS / caixas)</v>
          </cell>
        </row>
        <row r="73">
          <cell r="B73" t="str">
            <v>10002 D&amp;O - USD</v>
          </cell>
          <cell r="E73" t="str">
            <v>Perda de Receita</v>
          </cell>
          <cell r="AA73" t="str">
            <v>2673-6 Plásticos, folhas plásticas e sacos Papel Revestido</v>
          </cell>
        </row>
        <row r="74">
          <cell r="B74" t="str">
            <v>51001 RCG Limite por Cobertura (Ocor) - BRL</v>
          </cell>
          <cell r="AA74" t="str">
            <v>2711-5 Jornais: publicação ou publicações e IMPRESSÃO</v>
          </cell>
        </row>
        <row r="75">
          <cell r="B75" t="str">
            <v>51002 RCG Limite por Cobertura (Recl) - BRL</v>
          </cell>
          <cell r="AA75" t="str">
            <v>2721-5 Periódicos: publicação ou publicações e IMPRESSÃO</v>
          </cell>
        </row>
        <row r="76">
          <cell r="B76" t="str">
            <v>51003 RCG Limite Único (Ocor) - BRL</v>
          </cell>
          <cell r="E76" t="str">
            <v>Pendência do Processo FFB</v>
          </cell>
          <cell r="AA76" t="str">
            <v>2731-5 LIVROS: publicar ou PUBLISHING IMPRESSÃO</v>
          </cell>
        </row>
        <row r="77">
          <cell r="B77" t="str">
            <v>51004 RCG Limite Único (Recl) - BRL</v>
          </cell>
          <cell r="E77" t="str">
            <v>Pedência do Segurado</v>
          </cell>
          <cell r="AA77" t="str">
            <v>2732-5 LIVRO DE IMPRESSÃO</v>
          </cell>
        </row>
        <row r="78">
          <cell r="B78" t="str">
            <v>51005 RC Conc Ferrovias (Ocor) - BRL</v>
          </cell>
          <cell r="E78" t="str">
            <v>Pendência do Corretor</v>
          </cell>
          <cell r="AA78" t="str">
            <v>2741-5 DIVERSOS PUBLISHING</v>
          </cell>
        </row>
        <row r="79">
          <cell r="B79" t="str">
            <v>51006 RC Conc Ferrovias (Recl) - BRL</v>
          </cell>
          <cell r="E79" t="str">
            <v>Pendência Seguradora Líder</v>
          </cell>
          <cell r="AA79" t="str">
            <v>2750-5 Impressão comercial</v>
          </cell>
        </row>
        <row r="80">
          <cell r="B80" t="str">
            <v>51007 RC Conc Pontes Rodovias (Ocor) - BRL</v>
          </cell>
          <cell r="E80" t="str">
            <v>Pendência do Ressegurador</v>
          </cell>
          <cell r="AA80" t="str">
            <v>2761-5 BUSINESS múltiplas formas</v>
          </cell>
        </row>
        <row r="81">
          <cell r="B81" t="str">
            <v>51008 RC Conc Pontes Rodovias (Recl) - BRL</v>
          </cell>
          <cell r="E81" t="str">
            <v>Pendência da SUSEP</v>
          </cell>
          <cell r="AA81" t="str">
            <v>2771-5 CARTÕES</v>
          </cell>
        </row>
        <row r="82">
          <cell r="B82" t="str">
            <v>51009 RC Conc Abastec D'Agua (Ocor) - BRL</v>
          </cell>
          <cell r="AA82" t="str">
            <v>2780-5 BLANKBOOKS , classificadores de folhas soltas e Trabalho BOOKBINDG &amp; RELATD</v>
          </cell>
        </row>
        <row r="83">
          <cell r="B83" t="str">
            <v>51010 RC Conc Abastec D'Agua (Recl) - BRL</v>
          </cell>
          <cell r="AA83" t="str">
            <v>2790-5 Empresas de serviços para a impressão comercial</v>
          </cell>
        </row>
        <row r="84">
          <cell r="B84" t="str">
            <v>51011 RC Conc Energia Elétrica (Ocor) - BRL</v>
          </cell>
          <cell r="AA84" t="str">
            <v>2800-6 Produtos químicos e afins</v>
          </cell>
        </row>
        <row r="85">
          <cell r="B85" t="str">
            <v>51012 RC Conc Energia Elétrica (Recl) - BRL</v>
          </cell>
          <cell r="AA85" t="str">
            <v>2810-6 Químicos Industriais INORGÂNICO</v>
          </cell>
        </row>
        <row r="86">
          <cell r="B86" t="str">
            <v>51013 RC Conc Gás (Ocor) - BRL</v>
          </cell>
          <cell r="AA86" t="str">
            <v>2820-6 Material plástico , resina SYNTH borracha , celulósicas (NO VIDRO )</v>
          </cell>
        </row>
        <row r="87">
          <cell r="B87" t="str">
            <v>51014 RC Conc Gás (Recl) - BRL</v>
          </cell>
          <cell r="AA87" t="str">
            <v>2821-6 Matérias plásticas, RESINAS SYNTH &amp; ELASTÔMEROS NONVULCAN</v>
          </cell>
        </row>
        <row r="88">
          <cell r="B88" t="str">
            <v>51015 RC Conc Telefonia (Ocor) - BRL</v>
          </cell>
          <cell r="AA88" t="str">
            <v>2833-1 QUÍMICOS MEDICAMENTO e produtos botânicos</v>
          </cell>
        </row>
        <row r="89">
          <cell r="B89" t="str">
            <v>51016 RC Conc Telefonia (Recl) - BRL</v>
          </cell>
          <cell r="AA89" t="str">
            <v>2834-1 Preparações farmacêuticas</v>
          </cell>
        </row>
        <row r="90">
          <cell r="B90" t="str">
            <v>51017 RCG Limite por Cobertura (Ocor) - USD</v>
          </cell>
          <cell r="AA90" t="str">
            <v>2835-1 IN VITRO e IN VIVO substâncias para fins diagnósticos</v>
          </cell>
        </row>
        <row r="91">
          <cell r="B91" t="str">
            <v>51018 RCG Limite por Cobertura (Recl) - USD</v>
          </cell>
          <cell r="AA91" t="str">
            <v>2836-1 Produtos biológicos, (NO SUBSTÂNCIAS diagnósticos )</v>
          </cell>
        </row>
        <row r="92">
          <cell r="B92" t="str">
            <v>51019 RCG Limite Único (Ocor) - USD</v>
          </cell>
          <cell r="AA92" t="str">
            <v>2840-6 Sabão, detergentes, PREPARAÇÕES CLEANG , perfumes, cosméticos</v>
          </cell>
        </row>
        <row r="93">
          <cell r="B93" t="str">
            <v>51020 RCG Limite Único (Recl) - USD</v>
          </cell>
          <cell r="AA93" t="str">
            <v>2842-6 PREPARADOS SPECIALTY limpeza, polimento e SANEAMENTO</v>
          </cell>
        </row>
        <row r="94">
          <cell r="B94" t="str">
            <v>51021 Conc Ferrovias (Ocor) - USD</v>
          </cell>
          <cell r="AA94" t="str">
            <v>2844-6 Perfumes, cosméticos e produtos de higiene OUTROS</v>
          </cell>
        </row>
        <row r="95">
          <cell r="B95" t="str">
            <v>51022 RC Conc Ferrovias (Recl) - USD</v>
          </cell>
          <cell r="AA95" t="str">
            <v>2851-6 TINTAS , vernizes, lacas , esmaltes e ALLIED Prods</v>
          </cell>
        </row>
        <row r="96">
          <cell r="B96" t="str">
            <v>51023 RC Conc Pontes Rodovias (Ocor) - USD</v>
          </cell>
          <cell r="AA96" t="str">
            <v>2860-6 Químicos Industriais ORGÂNICO</v>
          </cell>
        </row>
        <row r="97">
          <cell r="B97" t="str">
            <v>51024 RC Conc Pontes Rodovias (Recl) - USD</v>
          </cell>
          <cell r="AA97" t="str">
            <v>2870-5 AGROQUÍMICOS</v>
          </cell>
        </row>
        <row r="98">
          <cell r="B98" t="str">
            <v>51025 RC Conc Abastec D'Agua (Ocor) - USD</v>
          </cell>
          <cell r="AA98" t="str">
            <v>2890-6 DIVERSOS PRODUTOS QUÍMICOS</v>
          </cell>
        </row>
        <row r="99">
          <cell r="B99" t="str">
            <v>51026 RC Conc Abastec D'Agua (Recl) - USD</v>
          </cell>
          <cell r="AA99" t="str">
            <v>2891-6 Adesivos e Selantes</v>
          </cell>
        </row>
        <row r="100">
          <cell r="B100" t="str">
            <v>51027 RC Conc Energia Elétrica (Ocor) - USD</v>
          </cell>
          <cell r="AA100" t="str">
            <v>2911-4 Refino de petróleo</v>
          </cell>
        </row>
        <row r="101">
          <cell r="B101" t="str">
            <v>51028 RC Conc Energia Elétrica (Recl) - USD</v>
          </cell>
          <cell r="AA101" t="str">
            <v>2950-6 MATERIAIS asfalto &amp; Roofing</v>
          </cell>
        </row>
        <row r="102">
          <cell r="B102" t="str">
            <v>51029 RC Conc Gás (Ocor) - USD</v>
          </cell>
          <cell r="AA102" t="str">
            <v>2990-6 Diversos produtos da Petroleum &amp; CARVÃO</v>
          </cell>
        </row>
        <row r="103">
          <cell r="B103" t="str">
            <v>51030 RC Conc Gás (Recl) - USD</v>
          </cell>
          <cell r="AA103" t="str">
            <v>3011-6 TUBOS pneus e INNER</v>
          </cell>
        </row>
        <row r="104">
          <cell r="B104" t="str">
            <v>51031 RC Conc Telefonia (Ocor) - USD</v>
          </cell>
          <cell r="AA104" t="str">
            <v>3021-6 BORRACHA e calçado PLÁSTICOS</v>
          </cell>
        </row>
        <row r="105">
          <cell r="B105" t="str">
            <v>51032 RC Conc Telefonia (Recl) - USD</v>
          </cell>
          <cell r="AA105" t="str">
            <v>3050-6 Juntas , PACKG SEALG &amp; Devices &amp; Borracha e HOSE PLÁSTICOS</v>
          </cell>
        </row>
        <row r="106">
          <cell r="B106" t="str">
            <v>78001 RC Profissional de Advogados</v>
          </cell>
          <cell r="AA106" t="str">
            <v>3060-6 FABRICADOS produtos de borracha, NEC</v>
          </cell>
        </row>
        <row r="107">
          <cell r="B107" t="str">
            <v>78002 RC Profissional de Arquitetos</v>
          </cell>
          <cell r="AA107" t="str">
            <v>3080-6 DIVERSOS PRODUTOS PLÁSTICOS</v>
          </cell>
        </row>
        <row r="108">
          <cell r="B108" t="str">
            <v>78003 RC Profissional de Adm Imobiliaria</v>
          </cell>
          <cell r="AA108" t="str">
            <v>3081-6 Filme plástico e UNSUPPORTED FOLHA</v>
          </cell>
        </row>
        <row r="109">
          <cell r="B109" t="str">
            <v>78004 RC Profissional de Corretores de Seguros</v>
          </cell>
          <cell r="AA109" t="str">
            <v>3086-6 ESPUMA produtos plásticos</v>
          </cell>
        </row>
        <row r="110">
          <cell r="B110" t="str">
            <v>78005 RC Profissional de Corretores de Resseguro</v>
          </cell>
          <cell r="AA110" t="str">
            <v>3089-6 Produtos plásticos , NEC</v>
          </cell>
        </row>
        <row r="111">
          <cell r="B111" t="str">
            <v>78006 RC Profissional de Certificação Digital</v>
          </cell>
          <cell r="AA111" t="str">
            <v>3100-9 Produtos de couro e couro</v>
          </cell>
        </row>
        <row r="112">
          <cell r="B112" t="str">
            <v>78007 RC Profissional de Certific de Produtos</v>
          </cell>
          <cell r="AA112" t="str">
            <v>3140-9 CALÇADO, (NO borracha)</v>
          </cell>
        </row>
        <row r="113">
          <cell r="B113" t="str">
            <v>78008 RC Profissional de Despachante Aduaneiro</v>
          </cell>
          <cell r="AA113" t="str">
            <v>3211-6 Vidro Plano</v>
          </cell>
        </row>
        <row r="114">
          <cell r="B114" t="str">
            <v>78009 RC Profissional de Experiment Clinicas</v>
          </cell>
          <cell r="AA114" t="str">
            <v>3220-6 Vidro e Vidros, prensada ou soprado</v>
          </cell>
        </row>
        <row r="115">
          <cell r="B115" t="str">
            <v>78010 RC Profissional de Hospitais</v>
          </cell>
          <cell r="AA115" t="str">
            <v>3221-6 EMBALAGENS DE VIDRO</v>
          </cell>
        </row>
        <row r="116">
          <cell r="B116" t="str">
            <v>78011 RC Profissional Miscellaneous</v>
          </cell>
          <cell r="AA116" t="str">
            <v>3231-6 PRODUTOS DE VIDRO , de vidro COMPRADOS</v>
          </cell>
        </row>
        <row r="117">
          <cell r="B117" t="str">
            <v>21001 Transporte Nacional Avulsa</v>
          </cell>
          <cell r="AA117" t="str">
            <v>3241-6 Cimento, HYDRAULIC</v>
          </cell>
        </row>
        <row r="118">
          <cell r="B118" t="str">
            <v>21002 Transporte Nacional Ajustável</v>
          </cell>
          <cell r="AA118" t="str">
            <v>3250-6 ESTRUTURAIS produtos cerâmicos</v>
          </cell>
        </row>
        <row r="119">
          <cell r="B119" t="str">
            <v>21003 Transporte Nacional Averbável</v>
          </cell>
          <cell r="AA119" t="str">
            <v>3260-6 Produtos de cerâmica e RELACIONADOS</v>
          </cell>
        </row>
        <row r="120">
          <cell r="B120" t="str">
            <v>22001 Transp. Int. Importação Avulsa - BRL</v>
          </cell>
          <cell r="AA120" t="str">
            <v>3270-6 Produtos de betão , gesso e GESSO</v>
          </cell>
        </row>
        <row r="121">
          <cell r="B121" t="str">
            <v>22002 Transp. Int. Importação Ajustável - BRL</v>
          </cell>
          <cell r="AA121" t="str">
            <v>3272-6 Produtos de cimento, exceto bloco e tijolos</v>
          </cell>
        </row>
        <row r="122">
          <cell r="B122" t="str">
            <v>22003 Transp. Int. Importação Averbável - BRL</v>
          </cell>
          <cell r="AA122" t="str">
            <v>3281-6 PRODUTOS CUT STONE &amp; STONE</v>
          </cell>
        </row>
        <row r="123">
          <cell r="B123" t="str">
            <v>22004 Transp. Int. Importação Avulsa - USD</v>
          </cell>
          <cell r="AA123" t="str">
            <v>3290-6 ABRASIVO , amianto e minerais não-metálicos MISC Prods</v>
          </cell>
        </row>
        <row r="124">
          <cell r="B124" t="str">
            <v>22005 Transp. Int. Importação Ajustável - USD</v>
          </cell>
          <cell r="AA124" t="str">
            <v>3310-6 Steel Works , altos fornos e ROLLING e acabamento MILLS</v>
          </cell>
        </row>
        <row r="125">
          <cell r="B125" t="str">
            <v>22006 Transp. Int. Importação Averbável - USD</v>
          </cell>
          <cell r="AA125" t="str">
            <v>3312-6 Steel Works , altos fornos e laminadores ( fornos de coque )</v>
          </cell>
        </row>
        <row r="126">
          <cell r="B126" t="str">
            <v>22007 Transp. Int. Exportação Avulsa</v>
          </cell>
          <cell r="AA126" t="str">
            <v>3317-6 Tubulação de aço e tubos</v>
          </cell>
        </row>
        <row r="127">
          <cell r="B127" t="str">
            <v>22008 Transp. Int. Exportação Ajustável</v>
          </cell>
          <cell r="AA127" t="str">
            <v>3320-6 Ferro e fundições de aço</v>
          </cell>
        </row>
        <row r="128">
          <cell r="B128" t="str">
            <v>22009 Transp. Int. Exportação Averbável</v>
          </cell>
          <cell r="AA128" t="str">
            <v>3330-4 Fusão primária e refinação de metais não-ferrosos</v>
          </cell>
        </row>
        <row r="129">
          <cell r="B129" t="str">
            <v>32001 RC Transp. Viagem Internacional (Danos a Carga) - Averbável - USD</v>
          </cell>
          <cell r="AA129" t="str">
            <v>3334-4 Produção primária de ALUMÍNIO</v>
          </cell>
        </row>
        <row r="130">
          <cell r="B130" t="str">
            <v>32002 RC Transp. Viagem Internacional (Danos a Carga) - Ajustável - USD</v>
          </cell>
          <cell r="AA130" t="str">
            <v>3341-6 Fusão secundária e refinação de metais não-ferrosos</v>
          </cell>
        </row>
        <row r="131">
          <cell r="B131" t="str">
            <v>38001 RC Transportador Ferroviário Carga - Averbável</v>
          </cell>
          <cell r="AA131" t="str">
            <v>3350-6 ROLLING Desenho e extrusão de metais não ferrosos</v>
          </cell>
        </row>
        <row r="132">
          <cell r="B132" t="str">
            <v>38002 RC Transportador Ferroviário Carga - Ajustável</v>
          </cell>
          <cell r="AA132" t="str">
            <v>3357-6 Desenho e isolantes de WIRE NONFERROUS</v>
          </cell>
        </row>
        <row r="133">
          <cell r="B133" t="str">
            <v>52001 RC Transportador Aéreo Carga - Averbável</v>
          </cell>
          <cell r="AA133" t="str">
            <v>3360-6 FUNDIÇÃO NONFERROUS (fundição )</v>
          </cell>
        </row>
        <row r="134">
          <cell r="B134" t="str">
            <v>52002 RC Transportador Aéreo Carga - Ajustável</v>
          </cell>
          <cell r="AA134" t="str">
            <v>3390-6 DIVERSOS Produtos Primários METAL</v>
          </cell>
        </row>
        <row r="135">
          <cell r="B135" t="str">
            <v>54001 RC Transportador Rodoviário Carga - Averbável</v>
          </cell>
          <cell r="AA135" t="str">
            <v>3411-6 METAL LATAS</v>
          </cell>
        </row>
        <row r="136">
          <cell r="B136" t="str">
            <v>54002 RC Transportador Rodoviário Carga - Ajustável</v>
          </cell>
          <cell r="AA136" t="str">
            <v>3412-6 BARRIS DE TRANSPORTE METAL, DRUMS , barris e baldes</v>
          </cell>
        </row>
        <row r="137">
          <cell r="B137" t="str">
            <v>55001 RCF Desvio de Carga - Averbável</v>
          </cell>
          <cell r="AA137" t="str">
            <v>3420-6 Cutelaria, ferramentas manuais e HARDWARE GERAIS</v>
          </cell>
        </row>
        <row r="138">
          <cell r="B138" t="str">
            <v>55002 RCF Desvio de Carga - Ajustável</v>
          </cell>
          <cell r="AA138" t="str">
            <v>3430-6 AUDIÇÃO EQUIP , exceto ar ELEC &amp; quente; &amp; Plumbing Fixtures</v>
          </cell>
        </row>
        <row r="139">
          <cell r="B139" t="str">
            <v>56001 RCF Armador Carga - Averbável</v>
          </cell>
          <cell r="AA139" t="str">
            <v>3433-6 Equipamento de aquecimento, fornos de ar EXCETO ELÉTRICA E QUENTE</v>
          </cell>
        </row>
        <row r="140">
          <cell r="B140" t="str">
            <v>56002 RCF Armador Carga - Ajustável</v>
          </cell>
          <cell r="AA140" t="str">
            <v>3440-6 PRODUTOS FABRICADOS ESTRUTURAIS METAL</v>
          </cell>
        </row>
        <row r="141">
          <cell r="B141" t="str">
            <v>75001 FINANCEIRA</v>
          </cell>
          <cell r="AA141" t="str">
            <v>3442-6 Portas de metal , ASAS , molduras, sancas e TRIM</v>
          </cell>
        </row>
        <row r="142">
          <cell r="B142" t="str">
            <v>75002 PRESTADOR DE SERVIÇOS</v>
          </cell>
          <cell r="AA142" t="str">
            <v>3443-6 Placa FABRICADOS ( caldeirarias )</v>
          </cell>
        </row>
        <row r="143">
          <cell r="B143" t="str">
            <v>75003 CONSTRUTOR</v>
          </cell>
          <cell r="AA143" t="str">
            <v>3444-6 FOLHA DE METAL WORK</v>
          </cell>
        </row>
        <row r="144">
          <cell r="B144" t="str">
            <v>75004 FORNECEDOR</v>
          </cell>
          <cell r="AA144" t="str">
            <v>3448-6 METAL edifícios pré-fabricados e componentes</v>
          </cell>
        </row>
        <row r="145">
          <cell r="B145" t="str">
            <v>75005 CONCORRENCIA</v>
          </cell>
          <cell r="AA145" t="str">
            <v>3451-6 MÁQUINA DE PRODUTOS SCREW</v>
          </cell>
        </row>
        <row r="146">
          <cell r="B146" t="str">
            <v>75006 ADIANTAMENTO DE PAGAMENTO</v>
          </cell>
          <cell r="AA146" t="str">
            <v>3452-6 Parafusos, porcas, parafusos, rebites e arruelas</v>
          </cell>
        </row>
        <row r="147">
          <cell r="B147" t="str">
            <v>75007 RETENÇÃO DE PAGAMENTO</v>
          </cell>
          <cell r="AA147" t="str">
            <v>3460-6 Forjados METAL &amp; Estamparia</v>
          </cell>
        </row>
        <row r="148">
          <cell r="B148" t="str">
            <v>75008 COMPLETION</v>
          </cell>
          <cell r="AA148" t="str">
            <v>3470-6 Revestimento, GRAVADOS e serviços afins</v>
          </cell>
        </row>
        <row r="149">
          <cell r="B149" t="str">
            <v>75009 ADMINISTRATIVO</v>
          </cell>
          <cell r="AA149" t="str">
            <v>3480-6 ORDNANCE e Acessórios, (NO / Veículos mísseis guiados )</v>
          </cell>
        </row>
        <row r="150">
          <cell r="B150" t="str">
            <v xml:space="preserve">75010 ADUANEIRO </v>
          </cell>
          <cell r="AA150" t="str">
            <v>3490-6 DIVERSOS Produtos Metálicos</v>
          </cell>
        </row>
        <row r="151">
          <cell r="B151" t="str">
            <v>75011 CONCESSAO - LICITANTE</v>
          </cell>
          <cell r="AA151" t="str">
            <v>3510-10 MOTORES &amp; TURBINAS</v>
          </cell>
        </row>
        <row r="152">
          <cell r="B152" t="str">
            <v>75012 CONCESSAO - EXECUTANTE</v>
          </cell>
          <cell r="AA152" t="str">
            <v>3523-10 Máquinas agrícolas e equipamentos</v>
          </cell>
        </row>
        <row r="153">
          <cell r="B153" t="str">
            <v>75013 JUDICIAL</v>
          </cell>
          <cell r="AA153" t="str">
            <v>3524-10 Gramado &amp; jardim tratores e LAWN HOME &amp; JARDINS EQUIP</v>
          </cell>
        </row>
        <row r="154">
          <cell r="B154" t="str">
            <v>76001 FINANCEIRA</v>
          </cell>
          <cell r="AA154" t="str">
            <v>3530-10 Construção, mineração e materiais maquinaria e Equip</v>
          </cell>
        </row>
        <row r="155">
          <cell r="B155" t="str">
            <v>76002 PRESTADOR DE SERVIÇOS</v>
          </cell>
          <cell r="AA155" t="str">
            <v>3531-10 CONSTRUÇÃO DE MÁQUINAS e Equip</v>
          </cell>
        </row>
        <row r="156">
          <cell r="B156" t="str">
            <v>76003 CONSTRUTOR</v>
          </cell>
          <cell r="AA156" t="str">
            <v>3532-10 MÁQUINAS DE MINERAÇÃO e Equip (NO OIL &amp; GAS MACH CAMPO &amp; EQUIP )</v>
          </cell>
        </row>
        <row r="157">
          <cell r="B157" t="str">
            <v>76004 FORNECEDOR</v>
          </cell>
          <cell r="AA157" t="str">
            <v>3533-4 PETRÓLEO &amp; GÁS CAMPO DE MÁQUINAS &amp; EQUIPAMENTOS</v>
          </cell>
        </row>
        <row r="158">
          <cell r="B158" t="str">
            <v>76005 CONCORRENCIA</v>
          </cell>
          <cell r="AA158" t="str">
            <v>3537-10 Veículos Industriais , tratores, empilhadeiras e TRAILORS</v>
          </cell>
        </row>
        <row r="159">
          <cell r="B159" t="str">
            <v>76006 ADIANTAMENTO DE PAGAMENTO</v>
          </cell>
          <cell r="AA159" t="str">
            <v>3540-10 METALWORKG MÁQUINA</v>
          </cell>
        </row>
        <row r="160">
          <cell r="B160" t="str">
            <v>76007 RETENÇÃO DE PAGAMENTO</v>
          </cell>
          <cell r="AA160" t="str">
            <v>3541-10 Machine Tools , TIPOS DE CORTE DE METAIS</v>
          </cell>
        </row>
        <row r="161">
          <cell r="B161" t="str">
            <v>76008 COMPLETION</v>
          </cell>
          <cell r="AA161" t="str">
            <v>3550-10 MÁQUINAS especial para a indústria (NO metalúrgica )</v>
          </cell>
        </row>
        <row r="162">
          <cell r="B162" t="str">
            <v>76009 IMOBILIARIO - PERMUTA</v>
          </cell>
          <cell r="AA162" t="str">
            <v>3555-10 COMÉRCIO DE MÁQUINAS DE IMPRESSÃO e equipamentos</v>
          </cell>
        </row>
        <row r="163">
          <cell r="B163" t="str">
            <v>76010 IMOBILIARIO - ADQUIRENTE</v>
          </cell>
          <cell r="AA163" t="str">
            <v>3559-10 MÁQUINAS especial para a indústria , a NEC</v>
          </cell>
        </row>
        <row r="164">
          <cell r="B164" t="str">
            <v>76011 JUDICIAL</v>
          </cell>
          <cell r="AA164" t="str">
            <v>3560-10 GERAL Máquinas Industriais e Equipamentos</v>
          </cell>
        </row>
        <row r="165">
          <cell r="B165" t="str">
            <v>17001 Operador Portuário - BRL</v>
          </cell>
          <cell r="AA165" t="str">
            <v>3561-10 BOMBAS &amp; equipamento de bombagem</v>
          </cell>
        </row>
        <row r="166">
          <cell r="B166" t="str">
            <v>17002 Operador Portuário - USD</v>
          </cell>
          <cell r="AA166" t="str">
            <v>3562-6 Rolamentos e ROLLER</v>
          </cell>
        </row>
        <row r="167">
          <cell r="B167" t="str">
            <v>28011 Resp. Civil Facultativo para Embarcações - BRL</v>
          </cell>
          <cell r="AA167" t="str">
            <v>3564-6 INDUSTRIAL COMERCIAL &amp; FANS &amp; VENTILADORES &amp; purificação AIR EQUIP</v>
          </cell>
        </row>
        <row r="168">
          <cell r="B168" t="str">
            <v>28012 Resp. Civil Facultativo para Embarcações - USD</v>
          </cell>
          <cell r="AA168" t="str">
            <v>3567-6 Fornos industriais e fornos</v>
          </cell>
        </row>
        <row r="169">
          <cell r="B169" t="str">
            <v>28013 Resp. Civil Facultativo Construtor Naval - BRL</v>
          </cell>
          <cell r="AA169" t="str">
            <v>3569-6 GERAL máquinas industriais e equipamentos, ne</v>
          </cell>
        </row>
        <row r="170">
          <cell r="B170" t="str">
            <v>28014 Resp. Civil Facultativo Construtor Naval - USD</v>
          </cell>
          <cell r="AA170" t="str">
            <v>3570-3 COMPUTER &amp; equipamento de escritório</v>
          </cell>
        </row>
        <row r="171">
          <cell r="B171" t="str">
            <v>33003 Marítimo - BRL</v>
          </cell>
          <cell r="AA171" t="str">
            <v>3571-3 Computadores eletrônicos</v>
          </cell>
        </row>
        <row r="172">
          <cell r="B172" t="str">
            <v>33004 Marítimo - USD</v>
          </cell>
          <cell r="AA172" t="str">
            <v>3572-3 Dispositivos de armazenamento COMPUTER</v>
          </cell>
        </row>
        <row r="173">
          <cell r="B173" t="str">
            <v>33005 Construtor Naval - BRL</v>
          </cell>
          <cell r="AA173" t="str">
            <v>3575-3 COMPUTADOR TERMINAIS</v>
          </cell>
        </row>
        <row r="174">
          <cell r="B174" t="str">
            <v>33006 Construtor Naval - USD</v>
          </cell>
          <cell r="AA174" t="str">
            <v>3576-3 COMPUTADOR DE EQUIPAMENTOS DE COMUNICAÇÕES</v>
          </cell>
        </row>
        <row r="175">
          <cell r="B175" t="str">
            <v>28001 RCF - Asa Fixa - BRL</v>
          </cell>
          <cell r="AA175" t="str">
            <v>3577-3 Equipamento periférico de computadores , NEC</v>
          </cell>
        </row>
        <row r="176">
          <cell r="B176" t="str">
            <v>28002 RCF - Asa Rotativa - BRL</v>
          </cell>
          <cell r="AA176" t="str">
            <v>3578-3 CÁLCULO DE CONTABILIDADE &amp; MÁQUINAS (NO Computadores)</v>
          </cell>
        </row>
        <row r="177">
          <cell r="B177" t="str">
            <v>28003 RCF - Asa Fixa - USD</v>
          </cell>
          <cell r="AA177" t="str">
            <v>3579-3 Máquinas de escritório, NEC</v>
          </cell>
        </row>
        <row r="178">
          <cell r="B178" t="str">
            <v>28004 RCF - Asa Rotativa - USD</v>
          </cell>
          <cell r="AA178" t="str">
            <v>3580-6 INDÚSTRIA DE MÁQUINAS DE REFRIGERAÇÃO &amp; SERVIÇOS</v>
          </cell>
        </row>
        <row r="179">
          <cell r="B179" t="str">
            <v>28005 RCF - Linhas Regulares - BRL</v>
          </cell>
          <cell r="AA179" t="str">
            <v>3585-6 HEATG AIR - AIR COND EQUIP WARM &amp; &amp; &amp; COMM Indl Refrig EQUIP</v>
          </cell>
        </row>
        <row r="180">
          <cell r="B180" t="str">
            <v>28006 RCF - Linhas Regulares - USD</v>
          </cell>
          <cell r="AA180" t="str">
            <v>3590-6 MISC Máquinas Industriais e Comerciais e EQUIPAMENTOS</v>
          </cell>
        </row>
        <row r="181">
          <cell r="B181" t="str">
            <v>28007 RCF - Proprietários e Operadores de Aeroportos - BRL</v>
          </cell>
          <cell r="AA181" t="str">
            <v>3600-10 ELETRÔNICOS &amp; Outros equipamentos eléctricos (NO COMPUTADOR EQUIP )</v>
          </cell>
        </row>
        <row r="182">
          <cell r="B182" t="str">
            <v>28008 RCF - Proprietários e Operadores de Aeroportos - USD</v>
          </cell>
          <cell r="AA182" t="str">
            <v>3612-10 Energia, distribuição e TRANSFORMERS SPECIALTY</v>
          </cell>
        </row>
        <row r="183">
          <cell r="B183" t="str">
            <v>35003 Aeronaútico (Casco) - Asa Fixa - BRL</v>
          </cell>
          <cell r="AA183" t="str">
            <v>3613-10 APARELHOS comutadores e SWITCHBOARD</v>
          </cell>
        </row>
        <row r="184">
          <cell r="B184" t="str">
            <v>35004 Aeronaútico (Casco) - Asa Rotativa - BRL</v>
          </cell>
          <cell r="AA184" t="str">
            <v>3620-10 APARELHOS ELÉTRICOS INDUSTRIAIS</v>
          </cell>
        </row>
        <row r="185">
          <cell r="B185" t="str">
            <v>35005 Aeronaútico (Casco) - Asa Fixa - USD</v>
          </cell>
          <cell r="AA185" t="str">
            <v>3621-10 Motores e geradores</v>
          </cell>
        </row>
        <row r="186">
          <cell r="B186" t="str">
            <v>35006 Aeronaútico (Casco) - Asa Rotativa - USD</v>
          </cell>
          <cell r="AA186" t="str">
            <v>3630-11 ELETRODOMÉSTICOS</v>
          </cell>
        </row>
        <row r="187">
          <cell r="B187" t="str">
            <v>35007 Aeronaútico (Casco) - Linhas Regulares - BRL</v>
          </cell>
          <cell r="AA187" t="str">
            <v>3634-11 ELECTRIC &amp; Housewares FANS</v>
          </cell>
        </row>
        <row r="188">
          <cell r="B188" t="str">
            <v>35008 Aeronaútico (Casco) - Linhas Regulares - USD</v>
          </cell>
          <cell r="AA188" t="str">
            <v>3640-11 Iluminação e Equipamentos WIRING</v>
          </cell>
        </row>
        <row r="189">
          <cell r="B189" t="str">
            <v xml:space="preserve">97001 Resp. do Explorador ou Transportador Aéreo (RETA) Asa Fixa </v>
          </cell>
          <cell r="AA189" t="str">
            <v>3651-11 CASA Áudio e Vídeo</v>
          </cell>
        </row>
        <row r="190">
          <cell r="B190" t="str">
            <v xml:space="preserve">97002 Resp. do Explorador ou Transportador Aéreo (RETA) Asa Rotativa </v>
          </cell>
          <cell r="AA190" t="str">
            <v>3652-11 Discos de vinil e fitas de áudio pré-gravado e DISKS</v>
          </cell>
        </row>
        <row r="191">
          <cell r="AA191" t="str">
            <v>3661-11 APARELHOS Telephone &amp; Telegraph</v>
          </cell>
        </row>
        <row r="192">
          <cell r="AA192" t="str">
            <v>3663-11 Rádio e TV Broadcasting &amp; EQUIPAMENTOS DE COMUNICAÇÕES</v>
          </cell>
        </row>
        <row r="193">
          <cell r="AA193" t="str">
            <v>3669-11 Equipamento de comunicações, NEC</v>
          </cell>
        </row>
        <row r="194">
          <cell r="AA194" t="str">
            <v>3670-10 Componentes eletrônicos e ACESSÓRIOS</v>
          </cell>
        </row>
        <row r="195">
          <cell r="AA195" t="str">
            <v>3672-3 Placas de Circuito Impresso</v>
          </cell>
        </row>
        <row r="196">
          <cell r="AA196" t="str">
            <v>3674-10 DISPOSITIVOS SEMICONDUTORES &amp; RELACIONADOS</v>
          </cell>
        </row>
        <row r="197">
          <cell r="AA197" t="str">
            <v>3677-10 BOBINAS ELECTRONIC, TRANSFORMERS e Bobinas OUTROS</v>
          </cell>
        </row>
        <row r="198">
          <cell r="AA198" t="str">
            <v>3678-10 ELECTRONIC CONNECTORS</v>
          </cell>
        </row>
        <row r="199">
          <cell r="AA199" t="str">
            <v>3679-10 Componentes Eletrônicos, NEC</v>
          </cell>
        </row>
        <row r="200">
          <cell r="AA200" t="str">
            <v>3690-10 Máquinas eléctricas DIVERSOS, EQUIPAMENTOS</v>
          </cell>
        </row>
        <row r="201">
          <cell r="AA201" t="str">
            <v>3695-11 MAGNETIC &amp; Optical Media GRAVAÇÃO</v>
          </cell>
        </row>
        <row r="202">
          <cell r="AA202" t="str">
            <v>3711-5 Veículos automóveis e carrocerias PASSAGEIROS</v>
          </cell>
        </row>
        <row r="203">
          <cell r="AA203" t="str">
            <v>3713-5 Carrocerias de caminhões e ônibus</v>
          </cell>
        </row>
        <row r="204">
          <cell r="AA204" t="str">
            <v>3714-5 PEÇAS DE VEÍCULO E ACESSÓRIOS</v>
          </cell>
        </row>
        <row r="205">
          <cell r="AA205" t="str">
            <v>3715-5 Reboques do caminhão</v>
          </cell>
        </row>
        <row r="206">
          <cell r="AA206" t="str">
            <v>3716-5 MOTOR HOMES</v>
          </cell>
        </row>
        <row r="207">
          <cell r="AA207" t="str">
            <v>3720-5 AVIÕES &amp; PARTS</v>
          </cell>
        </row>
        <row r="208">
          <cell r="AA208" t="str">
            <v>3721-5 AVIÃO</v>
          </cell>
        </row>
        <row r="209">
          <cell r="AA209" t="str">
            <v>3724-5 MOTORES &amp; PEÇAS DE MOTOR DE AVIÃO</v>
          </cell>
        </row>
        <row r="210">
          <cell r="AA210" t="str">
            <v>3728-5 Peças dos aviões e equipamento auxiliar, NEC</v>
          </cell>
        </row>
        <row r="211">
          <cell r="AA211" t="str">
            <v>3730-5 SHIP e construção de barcos e REPARAÇÃO</v>
          </cell>
        </row>
        <row r="212">
          <cell r="AA212" t="str">
            <v>3743-5 DE EQUIPAMENTO FERROVIÁRIO</v>
          </cell>
        </row>
        <row r="213">
          <cell r="AA213" t="str">
            <v>3751-5 Motocicletas, bicicletas e PARTS</v>
          </cell>
        </row>
        <row r="214">
          <cell r="AA214" t="str">
            <v>3760-5 Mísseis guiados e Veículos ESPAÇO &amp; PARTS</v>
          </cell>
        </row>
        <row r="215">
          <cell r="AA215" t="str">
            <v>3790-5 Equipamentos de transporte DIVERSAS</v>
          </cell>
        </row>
        <row r="216">
          <cell r="AA216" t="str">
            <v>3812-5 PESQUISA , detecção navagation , orientação , aeronáutico SYS</v>
          </cell>
        </row>
        <row r="217">
          <cell r="AA217" t="str">
            <v>3821-10 Aparelho de laboratório e mobiliário</v>
          </cell>
        </row>
        <row r="218">
          <cell r="AA218" t="str">
            <v>3822-10 CONTROLES DE AUTO DE REGULAÇÃO ambientes residenciais e COMML</v>
          </cell>
        </row>
        <row r="219">
          <cell r="AA219" t="str">
            <v>3823-10 INSTRUMENTOS DE MEDIÇÃO INDUSTRIAL , exibir e CONTROL</v>
          </cell>
        </row>
        <row r="220">
          <cell r="AA220" t="str">
            <v>3824-10 Totalizando METROS FLUID e dispositivos CONTAGEM</v>
          </cell>
        </row>
        <row r="221">
          <cell r="AA221" t="str">
            <v>3825-10 INSTRUMENTOS PARA TESTE DE MEAS e Eletricidade e ELEC SINAIS</v>
          </cell>
        </row>
        <row r="222">
          <cell r="AA222" t="str">
            <v>3826-10 INSTRUMENTOS laboratório de análises</v>
          </cell>
        </row>
        <row r="223">
          <cell r="AA223" t="str">
            <v>3827-10 INSTRUMENTOS ÓPTICOS &amp; Lentes</v>
          </cell>
        </row>
        <row r="224">
          <cell r="AA224" t="str">
            <v>3829-10 Medição e dispositivos de regulação , NEC</v>
          </cell>
        </row>
        <row r="225">
          <cell r="AA225" t="str">
            <v>3841-10 CIRÚRGICA e instrumentos médicos e APARELHOS</v>
          </cell>
        </row>
        <row r="226">
          <cell r="AA226" t="str">
            <v>3842-10 Ortopédicos, próteses e cirúrgica e Suprimentos</v>
          </cell>
        </row>
        <row r="227">
          <cell r="AA227" t="str">
            <v>3843-10 Equipamento dental e fontes</v>
          </cell>
        </row>
        <row r="228">
          <cell r="AA228" t="str">
            <v>3844-10 X -RAY aparelhos e tubos e APARELHOS IRRADIAÇÃO RELACIONADOS</v>
          </cell>
        </row>
        <row r="229">
          <cell r="AA229" t="str">
            <v>3845-10 APARELHOS electromedicina e electroterapia</v>
          </cell>
        </row>
        <row r="230">
          <cell r="AA230" t="str">
            <v>3851-10 OFTÁLMICA DE MERCADORIAS</v>
          </cell>
        </row>
        <row r="231">
          <cell r="AA231" t="str">
            <v>3861-10 Equipamento fotográfico e Suprimentos</v>
          </cell>
        </row>
        <row r="232">
          <cell r="AA232" t="str">
            <v>3873-2 Relógios , mecanismo de relógio dispositivos accionados / Peças</v>
          </cell>
        </row>
        <row r="233">
          <cell r="AA233" t="str">
            <v>3910-2 WARE jóias, pratas e ENCHAPADOS</v>
          </cell>
        </row>
        <row r="234">
          <cell r="AA234" t="str">
            <v>3911-2 JÓIAS , metais preciosos</v>
          </cell>
        </row>
        <row r="235">
          <cell r="AA235" t="str">
            <v>3931-5 INSTRUMENTOS MUSICAIS</v>
          </cell>
        </row>
        <row r="236">
          <cell r="AA236" t="str">
            <v>3942-5 DOLLS e bichos de pelúcia</v>
          </cell>
        </row>
        <row r="237">
          <cell r="AA237" t="str">
            <v>3944-5 Jogos, brinquedos e veículos para a Infância ( NO Dolls &amp; bicicletas)</v>
          </cell>
        </row>
        <row r="238">
          <cell r="AA238" t="str">
            <v>3949-5 SPORTING DE MERCADORIAS &amp; Athletic, NEC</v>
          </cell>
        </row>
        <row r="239">
          <cell r="AA239" t="str">
            <v>3950-9 Canetas, lápis e materiais de outros artistas</v>
          </cell>
        </row>
        <row r="240">
          <cell r="AA240" t="str">
            <v>3960-6 A jóia do traje e novidades</v>
          </cell>
        </row>
        <row r="241">
          <cell r="AA241" t="str">
            <v>3990-6 Indústrias transformadoras diversas</v>
          </cell>
        </row>
        <row r="242">
          <cell r="AA242" t="str">
            <v>4011-5 Ferrovias, LINE- percurso que opera</v>
          </cell>
        </row>
        <row r="243">
          <cell r="AA243" t="str">
            <v>4013-5 ESTABELECIMENTOS DE LIGAÇÃO FERROVIÁRIA &amp; TERMINAL</v>
          </cell>
        </row>
        <row r="244">
          <cell r="AA244" t="str">
            <v>4100-5 Trânsito local e SUBURBAN &amp; PASSAGEIROS HWY interurbanas TRANS</v>
          </cell>
        </row>
        <row r="245">
          <cell r="AA245" t="str">
            <v>4210-5 Trucking &amp; Courier Services (NO AR )</v>
          </cell>
        </row>
        <row r="246">
          <cell r="AA246" t="str">
            <v>4213-5 Camionagem (NO LOCAL)</v>
          </cell>
        </row>
        <row r="247">
          <cell r="AA247" t="str">
            <v>4220-5 PÚBLICO ARMAZENAGEM E ARMAZENAMENTO</v>
          </cell>
        </row>
        <row r="248">
          <cell r="AA248" t="str">
            <v>4231-5 Instalações de manutenção terminal de transporte transporte de cargas</v>
          </cell>
        </row>
        <row r="249">
          <cell r="AA249" t="str">
            <v>4400-5 Transporte aquaviário</v>
          </cell>
        </row>
        <row r="250">
          <cell r="AA250" t="str">
            <v>4412-5 Transporte marítimo de mercadorias DEEP FOREIGN</v>
          </cell>
        </row>
        <row r="251">
          <cell r="AA251" t="str">
            <v>4512-5 TRANSPORTE AÉREO , programado</v>
          </cell>
        </row>
        <row r="252">
          <cell r="AA252" t="str">
            <v>4513-5 CORREIO DE SERVIÇOS AÉREOS</v>
          </cell>
        </row>
        <row r="253">
          <cell r="AA253" t="str">
            <v>4522-5 TRANSPORTE AÉREO , NONSCHEDULED</v>
          </cell>
        </row>
        <row r="254">
          <cell r="AA254" t="str">
            <v>4581-5 AEROPORTOS , voando Campos e serviços aeroportuários TERMINAL</v>
          </cell>
        </row>
        <row r="255">
          <cell r="AA255" t="str">
            <v>4610-4 Tubulações (NO GÁS NATURAL)</v>
          </cell>
        </row>
        <row r="256">
          <cell r="AA256" t="str">
            <v>4700-5 SERVIÇOS DE TRANSPORTE</v>
          </cell>
        </row>
        <row r="257">
          <cell r="AA257" t="str">
            <v>4731-5 ARRANJO DE TRANSPORTE DE MERCADORIAS &amp; CARGO</v>
          </cell>
        </row>
        <row r="258">
          <cell r="AA258" t="str">
            <v>4812-11 RadioTelephone COMMUNICATIONS</v>
          </cell>
        </row>
        <row r="259">
          <cell r="AA259" t="str">
            <v>4813-11 Comunicações telefônicas (NO radiotelefone)</v>
          </cell>
        </row>
        <row r="260">
          <cell r="AA260" t="str">
            <v>4822-11 Telegraph &amp; MENSAGEM DE COMUNICAÇÕES OUTROS</v>
          </cell>
        </row>
        <row r="261">
          <cell r="AA261" t="str">
            <v>4832-11 EMISSORAS DE RÁDIO</v>
          </cell>
        </row>
        <row r="262">
          <cell r="AA262" t="str">
            <v>4833-11 EMISSORAS DE TELEVISÃO</v>
          </cell>
        </row>
        <row r="263">
          <cell r="AA263" t="str">
            <v>4841-11 CABLE e outros serviços de televisão PAY</v>
          </cell>
        </row>
        <row r="264">
          <cell r="AA264" t="str">
            <v>4899-11 Serviços de comunicações, NEC</v>
          </cell>
        </row>
        <row r="265">
          <cell r="AA265" t="str">
            <v>4900-2 Serviços de eletricidade, gás e SANITÁRIAS</v>
          </cell>
        </row>
        <row r="266">
          <cell r="AA266" t="str">
            <v>4911-2 ELÉTRICA SERVIÇOS</v>
          </cell>
        </row>
        <row r="267">
          <cell r="AA267" t="str">
            <v>4922-2 TRANSMISSÃO DE GÁS NATURAL</v>
          </cell>
        </row>
        <row r="268">
          <cell r="AA268" t="str">
            <v>4923-2 GÁS NATURAL transmisison &amp; Distribuição</v>
          </cell>
        </row>
        <row r="269">
          <cell r="AA269" t="str">
            <v>4924-2 Distribuição de Gás Natural</v>
          </cell>
        </row>
        <row r="270">
          <cell r="AA270" t="str">
            <v>4931-2 ELÉTRICOS E OUTROS SERVIÇOS COMBINADOS</v>
          </cell>
        </row>
        <row r="271">
          <cell r="AA271" t="str">
            <v>4932-2 GAS e outros serviços COMBINADO</v>
          </cell>
        </row>
        <row r="272">
          <cell r="AA272" t="str">
            <v>4941-2 ABASTECIMENTO DE ÁGUA</v>
          </cell>
        </row>
        <row r="273">
          <cell r="AA273" t="str">
            <v>4950-6 Serviços sanitários</v>
          </cell>
        </row>
        <row r="274">
          <cell r="AA274" t="str">
            <v>4953-6 SISTEMAS DE LIXO</v>
          </cell>
        </row>
        <row r="275">
          <cell r="AA275" t="str">
            <v>4955-6 Manejo de resíduos perigosos</v>
          </cell>
        </row>
        <row r="276">
          <cell r="AA276" t="str">
            <v>4961-2 Fornecimento de vapor e de ar condicionado</v>
          </cell>
        </row>
        <row r="277">
          <cell r="AA277" t="str">
            <v>4991-2 SERVIÇOS DE COGERAÇÃO e produtores de pequena potência</v>
          </cell>
        </row>
        <row r="278">
          <cell r="AA278" t="str">
            <v>5000-2 MERCADORIAS POR ATACADO -duráveis</v>
          </cell>
        </row>
        <row r="279">
          <cell r="AA279" t="str">
            <v>5010-5 Veículos a motor em ATACADO &amp; PEÇAS MOTOR DO VEÍCULO e Suprimentos</v>
          </cell>
        </row>
        <row r="280">
          <cell r="AA280" t="str">
            <v>5013-5 MOTOR- ATACADO MATERIAIS DE VEÍCULOS &amp; PEÇAS DE NOVO</v>
          </cell>
        </row>
        <row r="281">
          <cell r="AA281" t="str">
            <v>5020-2 MÓVEIS - ATACADO e Mobiliário HOME</v>
          </cell>
        </row>
        <row r="282">
          <cell r="AA282" t="str">
            <v>5030-6 MADEIRA , comércio por grosso ea outros Materiais de Construção</v>
          </cell>
        </row>
        <row r="283">
          <cell r="AA283" t="str">
            <v>5031-6 PAINÉIS DE MADEIRA - ATACADO , compensados, marcenaria &amp; WOOD</v>
          </cell>
        </row>
        <row r="284">
          <cell r="AA284" t="str">
            <v>5040-2 EQUIPAMENTOS ATACADO - profissional e comercial e INSUMOS</v>
          </cell>
        </row>
        <row r="285">
          <cell r="AA285" t="str">
            <v>5045-3 Atacado- computadores e equipamento periférico e software</v>
          </cell>
        </row>
        <row r="286">
          <cell r="AA286" t="str">
            <v>5047-9 ATACADO - Médicos, Odontológicos e Equipamentos Hospitalares e Suprimentos</v>
          </cell>
        </row>
        <row r="287">
          <cell r="AA287" t="str">
            <v>5050-5 ATACADO metais e minerais (NO PETRÓLEO )</v>
          </cell>
        </row>
        <row r="288">
          <cell r="AA288" t="str">
            <v>5051-5 ATACADO metais Centros de Serviços e Escritórios</v>
          </cell>
        </row>
        <row r="289">
          <cell r="AA289" t="str">
            <v>5063-10 APARELHOS MATERIAIS ATACADO - e Equipamentos Elétricos , fiação</v>
          </cell>
        </row>
        <row r="290">
          <cell r="AA290" t="str">
            <v>5064-10 CONJUNTO DE APARELHOS ELÉTRICOS ATACADO - , TV e rádio</v>
          </cell>
        </row>
        <row r="291">
          <cell r="AA291" t="str">
            <v>5065-10 PEÇAS ATACADO - eletrônicos e equipamentos, ne</v>
          </cell>
        </row>
        <row r="292">
          <cell r="AA292" t="str">
            <v>5070-6 HARDWARE - comércio por grosso de Encanamento EQUIPAMENTOS</v>
          </cell>
        </row>
        <row r="293">
          <cell r="AA293" t="str">
            <v>5072-6 HARDWARE - ATACADO</v>
          </cell>
        </row>
        <row r="294">
          <cell r="AA294" t="str">
            <v>5080-6 MÁQUINAS - ATACADO equipamento e fontes</v>
          </cell>
        </row>
        <row r="295">
          <cell r="AA295" t="str">
            <v>5082-6 CONSTRUÇÃO ATACADO &amp; MINERAÇÃO (NO PETRO ) Máquinas e Equip</v>
          </cell>
        </row>
        <row r="296">
          <cell r="AA296" t="str">
            <v>5084-6 MÁQUINAS DE ATACADO - e equipamentos industriais</v>
          </cell>
        </row>
        <row r="297">
          <cell r="AA297" t="str">
            <v>5090-2 ATACADO -MISC Bens Duráveis</v>
          </cell>
        </row>
        <row r="298">
          <cell r="AA298" t="str">
            <v>5094-2 Jóias- Atacado, relógios, pedras preciosas e METAIS</v>
          </cell>
        </row>
        <row r="299">
          <cell r="AA299" t="str">
            <v>5099-2 MERCADORIAS POR ATACADO -duráveis, NEC</v>
          </cell>
        </row>
        <row r="300">
          <cell r="AA300" t="str">
            <v>5110-9 Produtos de papel e papel ATACADO</v>
          </cell>
        </row>
        <row r="301">
          <cell r="AA301" t="str">
            <v>5122-9 ATACADO - DROGAS, Proprietários e sundries farmacêuticos "</v>
          </cell>
        </row>
        <row r="302">
          <cell r="AA302" t="str">
            <v>5130-9 Fato- atacado, bens de parte e noções</v>
          </cell>
        </row>
        <row r="303">
          <cell r="AA303" t="str">
            <v>5140-2 ATACADO - mantimentos e produtos relacionados</v>
          </cell>
        </row>
        <row r="304">
          <cell r="AA304" t="str">
            <v>5141-2 ATACADO - mantimentos, linha geral</v>
          </cell>
        </row>
        <row r="305">
          <cell r="AA305" t="str">
            <v>5150-5 PRODUTO AGRÍCOLA - ATACADO MATÉRIAS-PRIMAS</v>
          </cell>
        </row>
        <row r="306">
          <cell r="AA306" t="str">
            <v>5160-6 ATACADO -químicos e afins</v>
          </cell>
        </row>
        <row r="307">
          <cell r="AA307" t="str">
            <v>5171-4 POSTOS DE PETRÓLEO - ATACADO BULK &amp; TERMINAIS</v>
          </cell>
        </row>
        <row r="308">
          <cell r="AA308" t="str">
            <v>5172-4 Petróleo por grosso de produtos petrolíferos ( NO POSTOS BULK)</v>
          </cell>
        </row>
        <row r="309">
          <cell r="AA309" t="str">
            <v>5180-9 BEER - ATACADO , vinho e bebidas alcoólicas destiladas</v>
          </cell>
        </row>
        <row r="310">
          <cell r="AA310" t="str">
            <v>5190-2 ATACADO - DIVERSAS bens não duráveis</v>
          </cell>
        </row>
        <row r="311">
          <cell r="AA311" t="str">
            <v>5200-6 Construção de RETAIL materiais, equipamento , fonte do jardim</v>
          </cell>
        </row>
        <row r="312">
          <cell r="AA312" t="str">
            <v>5211-6 LUMBER de varejo e negociantes outros materiais de construção</v>
          </cell>
        </row>
        <row r="313">
          <cell r="AA313" t="str">
            <v>5271-2 VAREJO -MOBILE DEALERS HOME</v>
          </cell>
        </row>
        <row r="314">
          <cell r="AA314" t="str">
            <v>5311-2 Lojas de Departamento de varejo</v>
          </cell>
        </row>
        <row r="315">
          <cell r="AA315" t="str">
            <v>5331-2 Variedade lojas de varejo</v>
          </cell>
        </row>
        <row r="316">
          <cell r="AA316" t="str">
            <v>5399-2 VAREJO -MISC GERAIS lojas de mercadorias</v>
          </cell>
        </row>
        <row r="317">
          <cell r="AA317" t="str">
            <v>5400-2 Lojas de produtos de varejo</v>
          </cell>
        </row>
        <row r="318">
          <cell r="AA318" t="str">
            <v>5411-2 ARMAZÉNS de varejo</v>
          </cell>
        </row>
        <row r="319">
          <cell r="AA319" t="str">
            <v>5412-2 Lojas de Conveniência de varejo</v>
          </cell>
        </row>
        <row r="320">
          <cell r="AA320" t="str">
            <v>5500-2 AUTO- RETAIL negociantes e postos de gasolina</v>
          </cell>
        </row>
        <row r="321">
          <cell r="AA321" t="str">
            <v>5531-2 AUTO- varejo e lojas de suprimentos HOME</v>
          </cell>
        </row>
        <row r="322">
          <cell r="AA322" t="str">
            <v>5600-9 Lojas de vestuário , varejo e ACCESSORY</v>
          </cell>
        </row>
        <row r="323">
          <cell r="AA323" t="str">
            <v>5621-9 LOJAS DE VAREJO - WOMEN'S ROUPAS</v>
          </cell>
        </row>
        <row r="324">
          <cell r="AA324" t="str">
            <v>5651-9 Lojas de Vestuário FAMÍLIA DE VAREJO</v>
          </cell>
        </row>
        <row r="325">
          <cell r="AA325" t="str">
            <v>5661-9 As lojas de sapata de varejo</v>
          </cell>
        </row>
        <row r="326">
          <cell r="AA326" t="str">
            <v>5700-2 Home Móveis de varejo , com mobiliário e equipamento armazena</v>
          </cell>
        </row>
        <row r="327">
          <cell r="AA327" t="str">
            <v>5712-2 As lojas de móveis de varejo</v>
          </cell>
        </row>
        <row r="328">
          <cell r="AA328" t="str">
            <v>5731-2 RADIO -Varejo , TV e Lojas Eletrônicos</v>
          </cell>
        </row>
        <row r="329">
          <cell r="AA329" t="str">
            <v>5734-2 COMPUTER- Varejo &amp; software armazena COMPUTER</v>
          </cell>
        </row>
        <row r="330">
          <cell r="AA330" t="str">
            <v>5735-2 RECORD -Varejo e Lojas fita gravada</v>
          </cell>
        </row>
        <row r="331">
          <cell r="AA331" t="str">
            <v>5810-5 VAREJO -comer e bebedouros</v>
          </cell>
        </row>
        <row r="332">
          <cell r="AA332" t="str">
            <v>5812-5 LOCAIS DE VAREJO -comer</v>
          </cell>
        </row>
        <row r="333">
          <cell r="AA333" t="str">
            <v>5900-2 VAREJO - DIVERSAS VAREJO</v>
          </cell>
        </row>
        <row r="334">
          <cell r="AA334" t="str">
            <v>5912-1 DRUG- lojas de varejo E LOJAS DE PROPRIEDADE</v>
          </cell>
        </row>
        <row r="335">
          <cell r="AA335" t="str">
            <v>5940-2 Lojas de artigos para lojas de comércio , DIVERSAS</v>
          </cell>
        </row>
        <row r="336">
          <cell r="AA336" t="str">
            <v>5944-2 Joalherias -Varejo</v>
          </cell>
        </row>
        <row r="337">
          <cell r="AA337" t="str">
            <v>5945-2 HOBBY de varejo, Brinquedos e lojas de jogos</v>
          </cell>
        </row>
        <row r="338">
          <cell r="AA338" t="str">
            <v>5960-2 REVENDEDORES nonstore de varejo</v>
          </cell>
        </row>
        <row r="339">
          <cell r="AA339" t="str">
            <v>5961-2 CASAS -catálogo Varejo &amp; ORDER -MAIL</v>
          </cell>
        </row>
        <row r="340">
          <cell r="AA340" t="str">
            <v>5990-2 LOJAS DE VAREJO de varejo, NEC</v>
          </cell>
        </row>
        <row r="341">
          <cell r="AA341" t="str">
            <v>6021-7 BANCOS NACIONAL COMERCIAL</v>
          </cell>
        </row>
        <row r="342">
          <cell r="AA342" t="str">
            <v>6022-7 BANCOS Comercial do Estado</v>
          </cell>
        </row>
        <row r="343">
          <cell r="AA343" t="str">
            <v>6029-7 Bancos Comerciais , NEC</v>
          </cell>
        </row>
        <row r="344">
          <cell r="AA344" t="str">
            <v>6035-7 POUPANÇA INSTITUIÇÃO Federal fretado</v>
          </cell>
        </row>
        <row r="345">
          <cell r="AA345" t="str">
            <v>6036-7 INSTITUIÇÕES poupança e não pelo governo federal CHARTERED</v>
          </cell>
        </row>
        <row r="346">
          <cell r="AA346" t="str">
            <v>6099-7 FUNÇÕES relacionados com a banca DEPOSITÁRIO , NEC</v>
          </cell>
        </row>
        <row r="347">
          <cell r="AA347" t="str">
            <v>6111-7 FEDERAL DE CRÉDITO e agências federais -patrocinado</v>
          </cell>
        </row>
        <row r="348">
          <cell r="AA348" t="str">
            <v>6141-7 PERSONAL INSTITUIÇÕES DE CRÉDITO</v>
          </cell>
        </row>
        <row r="349">
          <cell r="AA349" t="str">
            <v>6153-7 INSTITUIÇÕES DE CRÉDITO A CURTO PRAZO DE NEGÓCIOS</v>
          </cell>
        </row>
        <row r="350">
          <cell r="AA350" t="str">
            <v>6159-7 INSTITUIÇÃO DE CRÉDITO COMERCIAL DIVERSAS</v>
          </cell>
        </row>
        <row r="351">
          <cell r="AA351" t="str">
            <v>6162-7 Mortgage Bankers &amp; CORRESPONDENTES DE EMPRÉSTIMO</v>
          </cell>
        </row>
        <row r="352">
          <cell r="AA352" t="str">
            <v>6163-7 CORRETORES DE EMPRÉSTIMO</v>
          </cell>
        </row>
        <row r="353">
          <cell r="AA353" t="str">
            <v>6172-7 FINANÇAS locadores</v>
          </cell>
        </row>
        <row r="354">
          <cell r="AA354" t="str">
            <v>6189-5 Asset-backed securities</v>
          </cell>
        </row>
        <row r="355">
          <cell r="AA355" t="str">
            <v>6199-7 Dos Serviços de Finanças</v>
          </cell>
        </row>
        <row r="356">
          <cell r="AA356" t="str">
            <v>6200-8 SEGURANÇA e corretores de mercadorias , comerciantes e TROCAS E SERVIÇOS</v>
          </cell>
        </row>
        <row r="357">
          <cell r="AA357" t="str">
            <v>6211-8 CORRETORES DE SEGURANÇA, negociantes e flotação EMPRESAS</v>
          </cell>
        </row>
        <row r="358">
          <cell r="AA358" t="str">
            <v>6221-8 Corretores de mercadorias e comerciantes CONTRATOS</v>
          </cell>
        </row>
        <row r="359">
          <cell r="AA359" t="str">
            <v>6282-6 De consultoria de investimento</v>
          </cell>
        </row>
        <row r="360">
          <cell r="AA360" t="str">
            <v>6311-1 Seguro de Vida</v>
          </cell>
        </row>
        <row r="361">
          <cell r="AA361" t="str">
            <v>6321-1 Accident &amp; Health Insurance</v>
          </cell>
        </row>
        <row r="362">
          <cell r="AA362" t="str">
            <v>6324-1 HOSPITAL E ASSISTÊNCIA MÉDICA PLANOS</v>
          </cell>
        </row>
        <row r="363">
          <cell r="AA363" t="str">
            <v>6331-1 FIRE, marinhos e de seguro contra acidentes</v>
          </cell>
        </row>
        <row r="364">
          <cell r="AA364" t="str">
            <v>6351-1 Garantia SEGUROS</v>
          </cell>
        </row>
        <row r="365">
          <cell r="AA365" t="str">
            <v>6361-1 TÍTULO DE SEGURO</v>
          </cell>
        </row>
        <row r="366">
          <cell r="AA366" t="str">
            <v>6399-1 TRANSPORTE SEGURO , NEC</v>
          </cell>
        </row>
        <row r="367">
          <cell r="AA367" t="str">
            <v>6411-1 Agentes de Seguros , Corretores e SERVICE</v>
          </cell>
        </row>
        <row r="368">
          <cell r="AA368" t="str">
            <v>6500-8 IMÓVEIS</v>
          </cell>
        </row>
        <row r="369">
          <cell r="AA369" t="str">
            <v>6510-8 Dos operadores imobiliários (NO desenvolvedores) e locadores</v>
          </cell>
        </row>
        <row r="370">
          <cell r="AA370" t="str">
            <v>6512-8 Operadores de edifícios não residenciais</v>
          </cell>
        </row>
        <row r="371">
          <cell r="AA371" t="str">
            <v>6513-8 OPERADORES de edifícios de apartamentos</v>
          </cell>
        </row>
        <row r="372">
          <cell r="AA372" t="str">
            <v>6519-8 Locadores de imóveis, NEC</v>
          </cell>
        </row>
        <row r="373">
          <cell r="AA373" t="str">
            <v>6531-8 Agentes Imobiliários e gestores ( para outros)</v>
          </cell>
        </row>
        <row r="374">
          <cell r="AA374" t="str">
            <v>6532-8 REAL ESTATE REVENDEDORES ( por conta própria )</v>
          </cell>
        </row>
        <row r="375">
          <cell r="AA375" t="str">
            <v>6552-8 SUBDIVIDERS Terra e desenvolvedores ( CEMITÉRIOS NO )</v>
          </cell>
        </row>
        <row r="376">
          <cell r="AA376" t="str">
            <v>6770-9 CHEQUES EM BRANCO</v>
          </cell>
        </row>
        <row r="377">
          <cell r="AA377" t="str">
            <v>6792-4 ROYALTY comerciantes de petróleo</v>
          </cell>
        </row>
        <row r="378">
          <cell r="AA378" t="str">
            <v>6794-3 Detentores de patentes e locadores</v>
          </cell>
        </row>
        <row r="379">
          <cell r="AA379" t="str">
            <v>6795-4 MINERAL COMERCIANTES ROYALTY</v>
          </cell>
        </row>
        <row r="380">
          <cell r="AA380" t="str">
            <v>6798-8 Fundos de investimento imobiliário</v>
          </cell>
        </row>
        <row r="381">
          <cell r="AA381" t="str">
            <v>6799-8 Investidores, NEC</v>
          </cell>
        </row>
        <row r="382">
          <cell r="AA382" t="str">
            <v>7000-8 HOTÉIS, quartos arrendados e CAMPS &amp; OUTROS LOCAIS DE HOSPEDAGEM</v>
          </cell>
        </row>
        <row r="383">
          <cell r="AA383" t="str">
            <v>7011-8 Hotéis e Motéis</v>
          </cell>
        </row>
        <row r="384">
          <cell r="AA384" t="str">
            <v>7200-11 SERVIÇOS pessoais</v>
          </cell>
        </row>
        <row r="385">
          <cell r="AA385" t="str">
            <v>7310-11 Serviços mantidos por publicidade</v>
          </cell>
        </row>
        <row r="386">
          <cell r="AA386" t="str">
            <v>7311-11 Serviços de agências de publicidade</v>
          </cell>
        </row>
        <row r="387">
          <cell r="AA387" t="str">
            <v>7320-11 Serviços ao Consumidor - relatórios de crédito, agências de cobrança</v>
          </cell>
        </row>
        <row r="388">
          <cell r="AA388" t="str">
            <v>7330-11 Serviços de correio , reprodução, arte comercial e Fotografia</v>
          </cell>
        </row>
        <row r="389">
          <cell r="AA389" t="str">
            <v>7331-11 Serviços de Publicidade Serviços de DIRECT MAIL</v>
          </cell>
        </row>
        <row r="390">
          <cell r="AA390" t="str">
            <v>7340-8 SERVIÇOS - a habitações e edifícios OUTRA</v>
          </cell>
        </row>
        <row r="391">
          <cell r="AA391" t="str">
            <v>7350-6 ALUGUEL DE EQUIPAMENTOS - DIVERSOS &amp; LEASING</v>
          </cell>
        </row>
        <row r="392">
          <cell r="AA392" t="str">
            <v>7359-6 Manutenção de equipamentos , aluguel e leasing, NEC</v>
          </cell>
        </row>
        <row r="393">
          <cell r="AA393" t="str">
            <v>7361-8 AGÊNCIAS DE EMPREGO-</v>
          </cell>
        </row>
        <row r="394">
          <cell r="AA394" t="str">
            <v>7363-11 Prestação de serviços SERVIÇOS HELP -</v>
          </cell>
        </row>
        <row r="395">
          <cell r="AA395" t="str">
            <v>7370-3 PROGRAMAÇÃO DE COMPUTADOR , PROCESSAMENTO DE DADOS , ETC.</v>
          </cell>
        </row>
        <row r="396">
          <cell r="AA396" t="str">
            <v>7371-3 PROGRAMAÇÃO DE SERVIÇOS DE COMPUTADOR</v>
          </cell>
        </row>
        <row r="397">
          <cell r="AA397" t="str">
            <v>7372-3 SOFTWARE DE SERVIÇOS sejam pré-embalados</v>
          </cell>
        </row>
        <row r="398">
          <cell r="AA398" t="str">
            <v>7373-3 SERVIÇOS DE INFORMÁTICA -DESIGN Sistemas Integrados</v>
          </cell>
        </row>
        <row r="399">
          <cell r="AA399" t="str">
            <v>7374-3 Serviços de preparação de processamento dos computadores e dados</v>
          </cell>
        </row>
        <row r="400">
          <cell r="AA400" t="str">
            <v>7377-3 Serviços de informática e LEASING ARRENDAMENTO</v>
          </cell>
        </row>
        <row r="401">
          <cell r="AA401" t="str">
            <v>7380-11 SERVIÇOS DIVERSOS SERVIÇOS DIVERSOS -</v>
          </cell>
        </row>
        <row r="402">
          <cell r="AA402" t="str">
            <v>7381-11 SERVIÇOS -detetive , guarda e serviços de veículos blindados</v>
          </cell>
        </row>
        <row r="403">
          <cell r="AA403" t="str">
            <v>7384-11 LABORATÓRIOS DE SERVIÇOS Fotoacabamento -</v>
          </cell>
        </row>
        <row r="404">
          <cell r="AA404" t="str">
            <v>7385-11 Serviços de telefonia interligação de sistemas</v>
          </cell>
        </row>
        <row r="405">
          <cell r="AA405" t="str">
            <v>7389-2 e 3 Serviços às Empresas -Serviços, NEC</v>
          </cell>
        </row>
        <row r="406">
          <cell r="AA406" t="str">
            <v>7500-5 CONSERTO DE - indústrias automóvel, serviços e estacionamento</v>
          </cell>
        </row>
        <row r="407">
          <cell r="AA407" t="str">
            <v>7510-5 SERVIÇOS DE AUTO- Aluguer de LEASING (sem drivers )</v>
          </cell>
        </row>
        <row r="408">
          <cell r="AA408" t="str">
            <v>7600-11 SERVIÇOS DIVERSOS SERVIÇOS - REPAIR</v>
          </cell>
        </row>
        <row r="409">
          <cell r="AA409" t="str">
            <v>7812-5 SERVIÇOS - MOTION PICTURE e Produção TAPE VIDEO</v>
          </cell>
        </row>
        <row r="410">
          <cell r="AA410" t="str">
            <v>7819-5 SERVIÇOS -aliado para o Picture Motion PRODUÇÃO</v>
          </cell>
        </row>
        <row r="411">
          <cell r="AA411" t="str">
            <v>7822-5 SERVIÇOS - MOTION PICTURE e distribuição TAPE VIDEO</v>
          </cell>
        </row>
        <row r="412">
          <cell r="AA412" t="str">
            <v>7829-5 SERVIÇOS -aliada à distribuição Picture Motion</v>
          </cell>
        </row>
        <row r="413">
          <cell r="AA413" t="str">
            <v>7830-5 PROPOSTA DE IMAGEM TEATROS -</v>
          </cell>
        </row>
        <row r="414">
          <cell r="AA414" t="str">
            <v>7841-5 ALUGUEL DE FITA - VIDEO</v>
          </cell>
        </row>
        <row r="415">
          <cell r="AA415" t="str">
            <v>7900-5 SERVIÇOS de diversões e lazer</v>
          </cell>
        </row>
        <row r="416">
          <cell r="AA416" t="str">
            <v>7948-5 SERVIÇOS RACING , incluindo a operação de trilha</v>
          </cell>
        </row>
        <row r="417">
          <cell r="AA417" t="str">
            <v>7990-5 DIVERSÃO DE SERVIÇOS DIVERSOS , &amp; Lazer</v>
          </cell>
        </row>
        <row r="418">
          <cell r="AA418" t="str">
            <v>7997-5 SERVIÇOS DE ADESÃO - SPORTS e clubes de recreação</v>
          </cell>
        </row>
        <row r="419">
          <cell r="AA419" t="str">
            <v>8000-9 SERVIÇOS DE SAÚDE -</v>
          </cell>
        </row>
        <row r="420">
          <cell r="AA420" t="str">
            <v>8011-1 Serviços de Escritórios e clínicas de médicos de medicina</v>
          </cell>
        </row>
        <row r="421">
          <cell r="AA421" t="str">
            <v>8050-11 Serviços de Enfermagem &amp; FACILIDADES PERSONAL CARE</v>
          </cell>
        </row>
        <row r="422">
          <cell r="AA422" t="str">
            <v>8051-11 SERVIÇOS qualificados Estabelecimentos de enfermagem</v>
          </cell>
        </row>
        <row r="423">
          <cell r="AA423" t="str">
            <v>8060-1 SERVIÇOS - HOSPITAIS</v>
          </cell>
        </row>
        <row r="424">
          <cell r="AA424" t="str">
            <v>8062-1 Serviços de hospitais gerais médicos e cirúrgicos, NEC</v>
          </cell>
        </row>
        <row r="425">
          <cell r="AA425" t="str">
            <v>8071-9 LABORATÓRIOS DE SERVIÇOS MÉDICO-</v>
          </cell>
        </row>
        <row r="426">
          <cell r="AA426" t="str">
            <v>8082-9 Serviços Domésticos , aos serviços de saúde</v>
          </cell>
        </row>
        <row r="427">
          <cell r="AA427" t="str">
            <v>8090-9 SERVIÇOS SERVIÇOS DE SAÚDE -MISC e aliados, NEC</v>
          </cell>
        </row>
        <row r="428">
          <cell r="AA428" t="str">
            <v>8093-1 Serviços especializados , ambulatórios , NEC</v>
          </cell>
        </row>
        <row r="429">
          <cell r="AA429" t="str">
            <v>8111-11 SERVIÇOS - LEGAL</v>
          </cell>
        </row>
        <row r="430">
          <cell r="AA430" t="str">
            <v>8200-11 SERVIÇOS -educativas</v>
          </cell>
        </row>
        <row r="431">
          <cell r="AA431" t="str">
            <v>8300-9 SERVIÇOS -SOCIAL</v>
          </cell>
        </row>
        <row r="432">
          <cell r="AA432" t="str">
            <v>8351-9 Serviços de creche serviços do dia</v>
          </cell>
        </row>
        <row r="433">
          <cell r="AA433" t="str">
            <v>8600-5 Organizações de serviços de filiação</v>
          </cell>
        </row>
        <row r="434">
          <cell r="AA434" t="str">
            <v>8700-6 SERVIÇOS DE ENGENHARIA , CONTABILIDADE , investigação, gestão</v>
          </cell>
        </row>
        <row r="435">
          <cell r="AA435" t="str">
            <v>8711-6 SERVIÇOS DE ENGENHARIA -</v>
          </cell>
        </row>
        <row r="436">
          <cell r="AA436" t="str">
            <v>8731-1 SERVIÇOS COMERCIAIS Pesquisas Físicas e biológicas</v>
          </cell>
        </row>
        <row r="437">
          <cell r="AA437" t="str">
            <v>8734-9 LABORATÓRIOS DE ENSAIO -</v>
          </cell>
        </row>
        <row r="438">
          <cell r="AA438" t="str">
            <v>8741-8 SERVIÇOS DE GESTÃO ,</v>
          </cell>
        </row>
        <row r="439">
          <cell r="AA439" t="str">
            <v>8742-8 CONSULTORIA DE GESTÃO ,</v>
          </cell>
        </row>
        <row r="440">
          <cell r="AA440" t="str">
            <v>8744-6 Serviços de Gerenciamento de Facilidades SERVIÇOS DE APOIO</v>
          </cell>
        </row>
        <row r="441">
          <cell r="AA441" t="str">
            <v>8880-99 American Depositary Receipts</v>
          </cell>
        </row>
        <row r="442">
          <cell r="AA442" t="str">
            <v>8888-99 GOVERNOS ESTRANGEIROS</v>
          </cell>
        </row>
        <row r="443">
          <cell r="AA443" t="str">
            <v>8900-11 SERVIÇOS -Serviços, NEC</v>
          </cell>
        </row>
        <row r="444">
          <cell r="AA444" t="str">
            <v>9721-99 RELAÇÕES INTERNACIONAIS</v>
          </cell>
        </row>
        <row r="445">
          <cell r="AA445" t="str">
            <v>9995-9 ESTABELECIMENTOS não operacional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3.xml"/><Relationship Id="rId1" Type="http://purl.oclc.org/ooxml/officeDocument/relationships/printerSettings" Target="../printerSettings/printerSettings4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FC243"/>
  <sheetViews>
    <sheetView showGridLines="0" showRowColHeaders="0" tabSelected="1" zoomScale="110" zoomScaleNormal="110" workbookViewId="0">
      <selection activeCell="C5" sqref="C5:F5"/>
    </sheetView>
  </sheetViews>
  <sheetFormatPr defaultColWidth="0" defaultRowHeight="15" x14ac:dyDescent="0.25"/>
  <cols>
    <col min="1" max="1" width="3" style="259" customWidth="1"/>
    <col min="2" max="2" width="24.7109375" style="259" customWidth="1"/>
    <col min="3" max="3" width="19.85546875" style="259" customWidth="1"/>
    <col min="4" max="4" width="2.42578125" style="259" customWidth="1"/>
    <col min="5" max="5" width="26" style="259" customWidth="1"/>
    <col min="6" max="6" width="24.5703125" style="259" customWidth="1"/>
    <col min="7" max="7" width="1.85546875" style="261" customWidth="1"/>
    <col min="8" max="23" width="3.42578125" style="259" hidden="1"/>
    <col min="24" max="24" width="5.140625" style="259" hidden="1"/>
    <col min="25" max="16383" width="3.42578125" style="259" hidden="1"/>
    <col min="16384" max="16384" width="2.42578125" style="259" hidden="1"/>
  </cols>
  <sheetData>
    <row r="2" spans="1:12" s="258" customFormat="1" x14ac:dyDescent="0.25">
      <c r="A2" s="265"/>
      <c r="B2" s="265"/>
      <c r="C2" s="265"/>
      <c r="D2" s="265"/>
      <c r="E2" s="265"/>
      <c r="F2" s="265"/>
      <c r="G2" s="266"/>
    </row>
    <row r="3" spans="1:12" s="258" customFormat="1" x14ac:dyDescent="0.25">
      <c r="A3" s="265"/>
      <c r="B3" s="265"/>
      <c r="C3" s="348" t="s">
        <v>1043</v>
      </c>
      <c r="D3" s="348"/>
      <c r="E3" s="348"/>
      <c r="F3" s="348"/>
      <c r="G3" s="266"/>
      <c r="L3" s="258" t="s">
        <v>916</v>
      </c>
    </row>
    <row r="4" spans="1:12" s="258" customFormat="1" x14ac:dyDescent="0.25">
      <c r="A4" s="265"/>
      <c r="B4" s="265"/>
      <c r="C4" s="348"/>
      <c r="D4" s="348"/>
      <c r="E4" s="348"/>
      <c r="F4" s="348"/>
      <c r="G4" s="266"/>
      <c r="L4" s="258" t="s">
        <v>917</v>
      </c>
    </row>
    <row r="5" spans="1:12" s="258" customFormat="1" x14ac:dyDescent="0.25">
      <c r="A5" s="265"/>
      <c r="B5" s="265"/>
      <c r="C5" s="349" t="s">
        <v>918</v>
      </c>
      <c r="D5" s="349"/>
      <c r="E5" s="349"/>
      <c r="F5" s="349"/>
      <c r="G5" s="266"/>
      <c r="L5" s="258" t="s">
        <v>919</v>
      </c>
    </row>
    <row r="6" spans="1:12" s="258" customFormat="1" x14ac:dyDescent="0.25">
      <c r="A6" s="265"/>
      <c r="B6" s="265"/>
      <c r="C6" s="267"/>
      <c r="D6" s="267"/>
      <c r="E6" s="267"/>
      <c r="F6" s="268"/>
      <c r="G6" s="266"/>
    </row>
    <row r="7" spans="1:12" s="258" customFormat="1" x14ac:dyDescent="0.25">
      <c r="A7" s="265"/>
      <c r="B7" s="337" t="s">
        <v>941</v>
      </c>
      <c r="C7" s="337"/>
      <c r="D7" s="337"/>
      <c r="E7" s="337"/>
      <c r="F7" s="337"/>
      <c r="G7" s="266"/>
      <c r="L7" s="258" t="s">
        <v>967</v>
      </c>
    </row>
    <row r="8" spans="1:12" s="258" customFormat="1" ht="8.25" customHeight="1" x14ac:dyDescent="0.25">
      <c r="A8" s="265"/>
      <c r="B8" s="265"/>
      <c r="C8" s="267"/>
      <c r="D8" s="267"/>
      <c r="E8" s="267"/>
      <c r="F8" s="268"/>
      <c r="G8" s="266"/>
      <c r="L8" s="258" t="s">
        <v>968</v>
      </c>
    </row>
    <row r="9" spans="1:12" s="258" customFormat="1" x14ac:dyDescent="0.25">
      <c r="A9" s="265"/>
      <c r="B9" s="265" t="s">
        <v>942</v>
      </c>
      <c r="C9" s="339" t="s">
        <v>1044</v>
      </c>
      <c r="D9" s="339"/>
      <c r="E9" s="339"/>
      <c r="F9" s="339"/>
      <c r="G9" s="266"/>
      <c r="L9" s="258" t="s">
        <v>969</v>
      </c>
    </row>
    <row r="10" spans="1:12" s="258" customFormat="1" ht="8.25" customHeight="1" x14ac:dyDescent="0.25">
      <c r="A10" s="265"/>
      <c r="B10" s="265"/>
      <c r="C10" s="267"/>
      <c r="D10" s="267"/>
      <c r="E10" s="267"/>
      <c r="F10" s="267"/>
      <c r="G10" s="266"/>
      <c r="L10" s="258" t="s">
        <v>970</v>
      </c>
    </row>
    <row r="11" spans="1:12" s="258" customFormat="1" x14ac:dyDescent="0.25">
      <c r="A11" s="265"/>
      <c r="B11" s="265" t="s">
        <v>943</v>
      </c>
      <c r="C11" s="352"/>
      <c r="D11" s="339"/>
      <c r="E11" s="339"/>
      <c r="F11" s="339"/>
      <c r="G11" s="266"/>
      <c r="L11" s="258" t="s">
        <v>971</v>
      </c>
    </row>
    <row r="12" spans="1:12" s="258" customFormat="1" ht="7.5" customHeight="1" x14ac:dyDescent="0.25">
      <c r="A12" s="265"/>
      <c r="B12" s="265"/>
      <c r="C12" s="269"/>
      <c r="D12" s="269"/>
      <c r="E12" s="269"/>
      <c r="F12" s="268"/>
      <c r="G12" s="266"/>
      <c r="L12" s="258" t="s">
        <v>972</v>
      </c>
    </row>
    <row r="13" spans="1:12" s="258" customFormat="1" x14ac:dyDescent="0.25">
      <c r="A13" s="265"/>
      <c r="B13" s="337" t="s">
        <v>920</v>
      </c>
      <c r="C13" s="337"/>
      <c r="D13" s="337"/>
      <c r="E13" s="337"/>
      <c r="F13" s="337"/>
      <c r="G13" s="266"/>
      <c r="L13" s="258" t="s">
        <v>973</v>
      </c>
    </row>
    <row r="14" spans="1:12" s="258" customFormat="1" ht="8.25" customHeight="1" x14ac:dyDescent="0.25">
      <c r="A14" s="265"/>
      <c r="B14" s="350"/>
      <c r="C14" s="350"/>
      <c r="D14" s="350"/>
      <c r="E14" s="350"/>
      <c r="F14" s="350"/>
      <c r="G14" s="266"/>
    </row>
    <row r="15" spans="1:12" s="258" customFormat="1" x14ac:dyDescent="0.25">
      <c r="A15" s="265"/>
      <c r="B15" s="265" t="s">
        <v>921</v>
      </c>
      <c r="C15" s="270"/>
      <c r="D15" s="265"/>
      <c r="E15" s="265" t="s">
        <v>951</v>
      </c>
      <c r="F15" s="271"/>
      <c r="G15" s="266"/>
      <c r="L15" s="258" t="s">
        <v>151</v>
      </c>
    </row>
    <row r="16" spans="1:12" s="258" customFormat="1" ht="7.5" customHeight="1" x14ac:dyDescent="0.25">
      <c r="A16" s="265"/>
      <c r="B16" s="272"/>
      <c r="C16" s="273"/>
      <c r="D16" s="265"/>
      <c r="E16" s="272"/>
      <c r="F16" s="265"/>
      <c r="G16" s="266"/>
      <c r="L16" s="258" t="s">
        <v>150</v>
      </c>
    </row>
    <row r="17" spans="1:12" s="258" customFormat="1" x14ac:dyDescent="0.25">
      <c r="A17" s="265"/>
      <c r="B17" s="265" t="s">
        <v>966</v>
      </c>
      <c r="C17" s="344"/>
      <c r="D17" s="344"/>
      <c r="E17" s="344"/>
      <c r="F17" s="265"/>
      <c r="G17" s="266"/>
    </row>
    <row r="18" spans="1:12" s="258" customFormat="1" ht="7.5" customHeight="1" x14ac:dyDescent="0.25">
      <c r="A18" s="265"/>
      <c r="B18" s="272"/>
      <c r="C18" s="273"/>
      <c r="D18" s="265"/>
      <c r="E18" s="272"/>
      <c r="F18" s="265"/>
      <c r="G18" s="266"/>
      <c r="L18" s="258" t="s">
        <v>986</v>
      </c>
    </row>
    <row r="19" spans="1:12" s="258" customFormat="1" x14ac:dyDescent="0.25">
      <c r="A19" s="265"/>
      <c r="B19" s="265" t="s">
        <v>922</v>
      </c>
      <c r="C19" s="274"/>
      <c r="D19" s="265"/>
      <c r="E19" s="265" t="s">
        <v>923</v>
      </c>
      <c r="F19" s="274"/>
      <c r="G19" s="266"/>
      <c r="L19" s="258" t="s">
        <v>126</v>
      </c>
    </row>
    <row r="20" spans="1:12" s="258" customFormat="1" ht="9.75" customHeight="1" x14ac:dyDescent="0.25">
      <c r="A20" s="265"/>
      <c r="B20" s="273"/>
      <c r="C20" s="275"/>
      <c r="D20" s="273"/>
      <c r="E20" s="273"/>
      <c r="F20" s="276"/>
      <c r="G20" s="266"/>
      <c r="L20" s="258" t="s">
        <v>987</v>
      </c>
    </row>
    <row r="21" spans="1:12" s="258" customFormat="1" x14ac:dyDescent="0.25">
      <c r="A21" s="265"/>
      <c r="B21" s="337" t="s">
        <v>961</v>
      </c>
      <c r="C21" s="337"/>
      <c r="D21" s="337"/>
      <c r="E21" s="337"/>
      <c r="F21" s="337"/>
      <c r="G21" s="266"/>
    </row>
    <row r="22" spans="1:12" s="258" customFormat="1" ht="9" customHeight="1" x14ac:dyDescent="0.25">
      <c r="A22" s="265"/>
      <c r="B22" s="273"/>
      <c r="C22" s="275"/>
      <c r="D22" s="273"/>
      <c r="E22" s="273"/>
      <c r="F22" s="276"/>
      <c r="G22" s="266"/>
      <c r="L22" s="258" t="s">
        <v>932</v>
      </c>
    </row>
    <row r="23" spans="1:12" s="258" customFormat="1" x14ac:dyDescent="0.2">
      <c r="A23" s="265"/>
      <c r="B23" s="277" t="s">
        <v>924</v>
      </c>
      <c r="C23" s="339"/>
      <c r="D23" s="339"/>
      <c r="E23" s="339"/>
      <c r="F23" s="339"/>
      <c r="G23" s="266"/>
      <c r="L23" s="258" t="s">
        <v>97</v>
      </c>
    </row>
    <row r="24" spans="1:12" s="258" customFormat="1" ht="10.5" customHeight="1" x14ac:dyDescent="0.25">
      <c r="A24" s="265"/>
      <c r="B24" s="273"/>
      <c r="C24" s="275"/>
      <c r="D24" s="273"/>
      <c r="E24" s="273"/>
      <c r="F24" s="276"/>
      <c r="G24" s="266"/>
    </row>
    <row r="25" spans="1:12" s="258" customFormat="1" x14ac:dyDescent="0.2">
      <c r="A25" s="265"/>
      <c r="B25" s="277" t="s">
        <v>925</v>
      </c>
      <c r="C25" s="345"/>
      <c r="D25" s="345"/>
      <c r="E25" s="277"/>
      <c r="F25" s="277"/>
      <c r="G25" s="266"/>
      <c r="L25" s="258" t="s">
        <v>98</v>
      </c>
    </row>
    <row r="26" spans="1:12" s="258" customFormat="1" ht="8.25" customHeight="1" x14ac:dyDescent="0.25">
      <c r="A26" s="265"/>
      <c r="B26" s="273"/>
      <c r="C26" s="275"/>
      <c r="D26" s="273"/>
      <c r="E26" s="273"/>
      <c r="F26" s="276"/>
      <c r="G26" s="266"/>
      <c r="L26" s="258" t="s">
        <v>930</v>
      </c>
    </row>
    <row r="27" spans="1:12" s="258" customFormat="1" x14ac:dyDescent="0.2">
      <c r="A27" s="265"/>
      <c r="B27" s="346" t="s">
        <v>956</v>
      </c>
      <c r="C27" s="346"/>
      <c r="D27" s="279"/>
      <c r="E27" s="279"/>
      <c r="F27" s="279"/>
      <c r="G27" s="266"/>
      <c r="L27" s="258" t="s">
        <v>988</v>
      </c>
    </row>
    <row r="28" spans="1:12" s="258" customFormat="1" x14ac:dyDescent="0.25">
      <c r="A28" s="265"/>
      <c r="B28" s="321"/>
      <c r="C28" s="321"/>
      <c r="D28" s="321"/>
      <c r="E28" s="321"/>
      <c r="F28" s="321"/>
      <c r="G28" s="266"/>
      <c r="L28" s="258" t="s">
        <v>987</v>
      </c>
    </row>
    <row r="29" spans="1:12" s="258" customFormat="1" x14ac:dyDescent="0.25">
      <c r="A29" s="265"/>
      <c r="B29" s="321"/>
      <c r="C29" s="321"/>
      <c r="D29" s="321"/>
      <c r="E29" s="321"/>
      <c r="F29" s="321"/>
      <c r="G29" s="266"/>
    </row>
    <row r="30" spans="1:12" s="258" customFormat="1" ht="8.25" customHeight="1" x14ac:dyDescent="0.25">
      <c r="A30" s="265"/>
      <c r="B30" s="281"/>
      <c r="C30" s="281"/>
      <c r="D30" s="281"/>
      <c r="E30" s="281"/>
      <c r="F30" s="281"/>
      <c r="G30" s="266"/>
      <c r="L30" s="258" t="s">
        <v>90</v>
      </c>
    </row>
    <row r="31" spans="1:12" s="258" customFormat="1" x14ac:dyDescent="0.25">
      <c r="A31" s="265"/>
      <c r="B31" s="337" t="s">
        <v>926</v>
      </c>
      <c r="C31" s="337"/>
      <c r="D31" s="337"/>
      <c r="E31" s="337"/>
      <c r="F31" s="337"/>
      <c r="G31" s="266"/>
      <c r="L31" s="258" t="s">
        <v>162</v>
      </c>
    </row>
    <row r="32" spans="1:12" s="258" customFormat="1" ht="7.5" customHeight="1" x14ac:dyDescent="0.25">
      <c r="A32" s="265"/>
      <c r="B32" s="282"/>
      <c r="C32" s="282"/>
      <c r="D32" s="282"/>
      <c r="E32" s="282"/>
      <c r="F32" s="282"/>
      <c r="G32" s="266"/>
      <c r="L32" s="258" t="s">
        <v>89</v>
      </c>
    </row>
    <row r="33" spans="1:12" s="258" customFormat="1" x14ac:dyDescent="0.25">
      <c r="A33" s="265"/>
      <c r="B33" s="324" t="s">
        <v>974</v>
      </c>
      <c r="C33" s="324"/>
      <c r="D33" s="324"/>
      <c r="E33" s="324"/>
      <c r="F33" s="284"/>
      <c r="G33" s="266"/>
    </row>
    <row r="34" spans="1:12" s="258" customFormat="1" ht="9.75" customHeight="1" x14ac:dyDescent="0.25">
      <c r="A34" s="265"/>
      <c r="B34" s="282"/>
      <c r="C34" s="282"/>
      <c r="D34" s="282"/>
      <c r="E34" s="282"/>
      <c r="F34" s="282"/>
      <c r="G34" s="266"/>
      <c r="L34" s="258" t="s">
        <v>933</v>
      </c>
    </row>
    <row r="35" spans="1:12" s="258" customFormat="1" x14ac:dyDescent="0.25">
      <c r="A35" s="265"/>
      <c r="B35" s="327" t="s">
        <v>984</v>
      </c>
      <c r="C35" s="327"/>
      <c r="D35" s="327"/>
      <c r="E35" s="327"/>
      <c r="F35" s="327"/>
      <c r="G35" s="266"/>
      <c r="L35" s="258" t="s">
        <v>934</v>
      </c>
    </row>
    <row r="36" spans="1:12" s="258" customFormat="1" x14ac:dyDescent="0.25">
      <c r="A36" s="265"/>
      <c r="B36" s="321"/>
      <c r="C36" s="321"/>
      <c r="D36" s="321"/>
      <c r="E36" s="321"/>
      <c r="F36" s="321"/>
      <c r="G36" s="266"/>
    </row>
    <row r="37" spans="1:12" s="258" customFormat="1" ht="8.25" customHeight="1" x14ac:dyDescent="0.25">
      <c r="A37" s="265"/>
      <c r="B37" s="282"/>
      <c r="C37" s="282"/>
      <c r="D37" s="282"/>
      <c r="E37" s="282"/>
      <c r="F37" s="282"/>
      <c r="G37" s="266"/>
      <c r="L37" s="258" t="s">
        <v>1027</v>
      </c>
    </row>
    <row r="38" spans="1:12" s="258" customFormat="1" x14ac:dyDescent="0.25">
      <c r="A38" s="265"/>
      <c r="B38" s="323" t="s">
        <v>1012</v>
      </c>
      <c r="C38" s="327"/>
      <c r="D38" s="327"/>
      <c r="E38" s="327"/>
      <c r="F38" s="351"/>
      <c r="G38" s="266"/>
      <c r="L38" s="258" t="s">
        <v>990</v>
      </c>
    </row>
    <row r="39" spans="1:12" s="258" customFormat="1" x14ac:dyDescent="0.25">
      <c r="A39" s="265"/>
      <c r="B39" s="327"/>
      <c r="C39" s="327"/>
      <c r="D39" s="327"/>
      <c r="E39" s="327"/>
      <c r="F39" s="351"/>
      <c r="G39" s="266"/>
      <c r="L39" s="258" t="s">
        <v>991</v>
      </c>
    </row>
    <row r="40" spans="1:12" s="258" customFormat="1" ht="6.75" customHeight="1" x14ac:dyDescent="0.25">
      <c r="A40" s="265"/>
      <c r="B40" s="282"/>
      <c r="C40" s="282"/>
      <c r="D40" s="282"/>
      <c r="E40" s="282"/>
      <c r="F40" s="282"/>
      <c r="G40" s="266"/>
    </row>
    <row r="41" spans="1:12" s="258" customFormat="1" x14ac:dyDescent="0.25">
      <c r="A41" s="265"/>
      <c r="B41" s="327" t="s">
        <v>985</v>
      </c>
      <c r="C41" s="327"/>
      <c r="D41" s="353"/>
      <c r="E41" s="353"/>
      <c r="F41" s="353"/>
      <c r="G41" s="266"/>
      <c r="L41" s="258" t="s">
        <v>1025</v>
      </c>
    </row>
    <row r="42" spans="1:12" s="258" customFormat="1" ht="7.5" customHeight="1" x14ac:dyDescent="0.25">
      <c r="A42" s="265"/>
      <c r="B42" s="282"/>
      <c r="C42" s="282"/>
      <c r="D42" s="282"/>
      <c r="E42" s="282"/>
      <c r="F42" s="282"/>
      <c r="G42" s="266"/>
      <c r="L42" s="261" t="s">
        <v>1000</v>
      </c>
    </row>
    <row r="43" spans="1:12" s="258" customFormat="1" x14ac:dyDescent="0.25">
      <c r="A43" s="265"/>
      <c r="B43" s="265" t="s">
        <v>975</v>
      </c>
      <c r="C43" s="335"/>
      <c r="D43" s="335"/>
      <c r="E43" s="335"/>
      <c r="F43" s="335"/>
      <c r="G43" s="266"/>
      <c r="L43" s="261" t="s">
        <v>1001</v>
      </c>
    </row>
    <row r="44" spans="1:12" s="258" customFormat="1" ht="7.5" customHeight="1" x14ac:dyDescent="0.25">
      <c r="A44" s="265"/>
      <c r="B44" s="282"/>
      <c r="C44" s="282"/>
      <c r="D44" s="282"/>
      <c r="E44" s="282"/>
      <c r="F44" s="282"/>
      <c r="G44" s="266"/>
      <c r="L44" s="261" t="s">
        <v>944</v>
      </c>
    </row>
    <row r="45" spans="1:12" s="258" customFormat="1" x14ac:dyDescent="0.25">
      <c r="A45" s="265"/>
      <c r="B45" s="265" t="s">
        <v>913</v>
      </c>
      <c r="C45" s="335"/>
      <c r="D45" s="335"/>
      <c r="E45" s="335"/>
      <c r="F45" s="335"/>
      <c r="G45" s="266"/>
    </row>
    <row r="46" spans="1:12" s="258" customFormat="1" ht="6.75" customHeight="1" x14ac:dyDescent="0.25">
      <c r="A46" s="265"/>
      <c r="B46" s="282"/>
      <c r="C46" s="282"/>
      <c r="D46" s="282"/>
      <c r="E46" s="282"/>
      <c r="F46" s="282"/>
      <c r="G46" s="266"/>
      <c r="L46" s="261" t="s">
        <v>1004</v>
      </c>
    </row>
    <row r="47" spans="1:12" s="258" customFormat="1" x14ac:dyDescent="0.25">
      <c r="A47" s="265"/>
      <c r="B47" s="265" t="s">
        <v>912</v>
      </c>
      <c r="C47" s="335"/>
      <c r="D47" s="335"/>
      <c r="E47" s="335"/>
      <c r="F47" s="335"/>
      <c r="G47" s="266"/>
      <c r="L47" s="261" t="s">
        <v>1003</v>
      </c>
    </row>
    <row r="48" spans="1:12" s="258" customFormat="1" ht="9" customHeight="1" x14ac:dyDescent="0.25">
      <c r="A48" s="265"/>
      <c r="B48" s="282"/>
      <c r="C48" s="282"/>
      <c r="D48" s="282"/>
      <c r="E48" s="282"/>
      <c r="F48" s="282"/>
      <c r="G48" s="266"/>
      <c r="L48" s="258" t="s">
        <v>1005</v>
      </c>
    </row>
    <row r="49" spans="1:12" s="258" customFormat="1" x14ac:dyDescent="0.25">
      <c r="A49" s="265"/>
      <c r="B49" s="265" t="s">
        <v>927</v>
      </c>
      <c r="C49" s="285"/>
      <c r="D49" s="273"/>
      <c r="E49" s="265" t="s">
        <v>928</v>
      </c>
      <c r="F49" s="284"/>
      <c r="G49" s="266"/>
    </row>
    <row r="50" spans="1:12" s="258" customFormat="1" ht="8.25" customHeight="1" x14ac:dyDescent="0.25">
      <c r="A50" s="265"/>
      <c r="B50" s="265"/>
      <c r="C50" s="331"/>
      <c r="D50" s="331"/>
      <c r="E50" s="331"/>
      <c r="F50" s="331"/>
      <c r="G50" s="266"/>
      <c r="L50" s="258" t="s">
        <v>1008</v>
      </c>
    </row>
    <row r="51" spans="1:12" s="258" customFormat="1" x14ac:dyDescent="0.25">
      <c r="A51" s="265"/>
      <c r="B51" s="265" t="s">
        <v>914</v>
      </c>
      <c r="C51" s="284"/>
      <c r="D51" s="273"/>
      <c r="E51" s="265" t="s">
        <v>989</v>
      </c>
      <c r="F51" s="285"/>
      <c r="G51" s="266"/>
      <c r="L51" s="258" t="s">
        <v>1010</v>
      </c>
    </row>
    <row r="52" spans="1:12" s="258" customFormat="1" ht="9" customHeight="1" x14ac:dyDescent="0.25">
      <c r="A52" s="265"/>
      <c r="B52" s="265"/>
      <c r="C52" s="286"/>
      <c r="D52" s="273"/>
      <c r="E52" s="273"/>
      <c r="F52" s="286"/>
      <c r="G52" s="266"/>
      <c r="L52" s="258" t="s">
        <v>1009</v>
      </c>
    </row>
    <row r="53" spans="1:12" s="258" customFormat="1" x14ac:dyDescent="0.25">
      <c r="A53" s="265"/>
      <c r="B53" s="265" t="s">
        <v>915</v>
      </c>
      <c r="C53" s="285"/>
      <c r="D53" s="273"/>
      <c r="E53" s="265" t="s">
        <v>929</v>
      </c>
      <c r="F53" s="285"/>
      <c r="G53" s="266"/>
      <c r="L53" s="258" t="s">
        <v>1011</v>
      </c>
    </row>
    <row r="54" spans="1:12" s="258" customFormat="1" ht="12" customHeight="1" x14ac:dyDescent="0.25">
      <c r="A54" s="265"/>
      <c r="B54" s="265"/>
      <c r="C54" s="287"/>
      <c r="D54" s="273"/>
      <c r="E54" s="265"/>
      <c r="F54" s="287"/>
      <c r="G54" s="266"/>
    </row>
    <row r="55" spans="1:12" s="258" customFormat="1" x14ac:dyDescent="0.25">
      <c r="A55" s="265"/>
      <c r="B55" s="265" t="s">
        <v>1015</v>
      </c>
      <c r="C55" s="285"/>
      <c r="D55" s="273"/>
      <c r="E55" s="265" t="s">
        <v>1014</v>
      </c>
      <c r="F55" s="285"/>
      <c r="G55" s="266"/>
    </row>
    <row r="56" spans="1:12" s="258" customFormat="1" ht="9.75" customHeight="1" x14ac:dyDescent="0.25">
      <c r="A56" s="265"/>
      <c r="B56" s="265"/>
      <c r="C56" s="331"/>
      <c r="D56" s="331"/>
      <c r="E56" s="331"/>
      <c r="F56" s="331"/>
      <c r="G56" s="266"/>
      <c r="L56" s="258" t="s">
        <v>987</v>
      </c>
    </row>
    <row r="57" spans="1:12" s="258" customFormat="1" x14ac:dyDescent="0.25">
      <c r="A57" s="265"/>
      <c r="B57" s="265" t="s">
        <v>935</v>
      </c>
      <c r="C57" s="285"/>
      <c r="D57" s="273"/>
      <c r="E57" s="265" t="s">
        <v>936</v>
      </c>
      <c r="F57" s="284"/>
      <c r="G57" s="266"/>
    </row>
    <row r="58" spans="1:12" s="258" customFormat="1" ht="9" customHeight="1" x14ac:dyDescent="0.25">
      <c r="A58" s="265"/>
      <c r="B58" s="265"/>
      <c r="C58" s="331"/>
      <c r="D58" s="331"/>
      <c r="E58" s="331"/>
      <c r="F58" s="331"/>
      <c r="G58" s="266"/>
    </row>
    <row r="59" spans="1:12" s="258" customFormat="1" x14ac:dyDescent="0.25">
      <c r="A59" s="265"/>
      <c r="B59" s="265" t="s">
        <v>931</v>
      </c>
      <c r="C59" s="284"/>
      <c r="D59" s="273"/>
      <c r="E59" s="265" t="s">
        <v>989</v>
      </c>
      <c r="F59" s="288"/>
      <c r="G59" s="266"/>
      <c r="L59" s="258" t="s">
        <v>1028</v>
      </c>
    </row>
    <row r="60" spans="1:12" s="258" customFormat="1" ht="6.75" customHeight="1" x14ac:dyDescent="0.25">
      <c r="A60" s="265"/>
      <c r="B60" s="273"/>
      <c r="C60" s="289"/>
      <c r="D60" s="273"/>
      <c r="E60" s="273"/>
      <c r="F60" s="286"/>
      <c r="G60" s="266"/>
      <c r="L60" s="258" t="s">
        <v>1029</v>
      </c>
    </row>
    <row r="61" spans="1:12" s="258" customFormat="1" x14ac:dyDescent="0.25">
      <c r="A61" s="265"/>
      <c r="B61" s="337" t="s">
        <v>955</v>
      </c>
      <c r="C61" s="337"/>
      <c r="D61" s="337"/>
      <c r="E61" s="337"/>
      <c r="F61" s="337"/>
      <c r="G61" s="266"/>
      <c r="L61" s="258" t="s">
        <v>1030</v>
      </c>
    </row>
    <row r="62" spans="1:12" s="258" customFormat="1" ht="9.75" customHeight="1" x14ac:dyDescent="0.25">
      <c r="A62" s="265"/>
      <c r="B62" s="273"/>
      <c r="C62" s="289"/>
      <c r="D62" s="273"/>
      <c r="E62" s="273"/>
      <c r="F62" s="286"/>
      <c r="G62" s="266"/>
      <c r="L62" s="258" t="s">
        <v>1031</v>
      </c>
    </row>
    <row r="63" spans="1:12" s="258" customFormat="1" x14ac:dyDescent="0.25">
      <c r="A63" s="265"/>
      <c r="B63" s="265" t="s">
        <v>937</v>
      </c>
      <c r="C63" s="265"/>
      <c r="D63" s="265"/>
      <c r="E63" s="284"/>
      <c r="F63" s="265"/>
      <c r="G63" s="266"/>
      <c r="L63" s="258" t="s">
        <v>1032</v>
      </c>
    </row>
    <row r="64" spans="1:12" s="258" customFormat="1" ht="6.75" customHeight="1" x14ac:dyDescent="0.25">
      <c r="A64" s="265"/>
      <c r="B64" s="265"/>
      <c r="C64" s="265"/>
      <c r="D64" s="265"/>
      <c r="E64" s="273"/>
      <c r="F64" s="265"/>
      <c r="G64" s="266"/>
      <c r="L64" s="258" t="s">
        <v>1033</v>
      </c>
    </row>
    <row r="65" spans="1:12" s="258" customFormat="1" x14ac:dyDescent="0.25">
      <c r="A65" s="265"/>
      <c r="B65" s="332" t="s">
        <v>979</v>
      </c>
      <c r="C65" s="332"/>
      <c r="D65" s="265"/>
      <c r="E65" s="335"/>
      <c r="F65" s="335"/>
      <c r="G65" s="266"/>
      <c r="L65" s="258" t="s">
        <v>1034</v>
      </c>
    </row>
    <row r="66" spans="1:12" s="258" customFormat="1" ht="6.75" customHeight="1" x14ac:dyDescent="0.25">
      <c r="A66" s="265"/>
      <c r="B66" s="265"/>
      <c r="C66" s="265"/>
      <c r="D66" s="265"/>
      <c r="E66" s="343"/>
      <c r="F66" s="343"/>
      <c r="G66" s="266"/>
      <c r="L66" s="258" t="s">
        <v>1035</v>
      </c>
    </row>
    <row r="67" spans="1:12" s="258" customFormat="1" x14ac:dyDescent="0.25">
      <c r="A67" s="265"/>
      <c r="B67" s="332" t="s">
        <v>1022</v>
      </c>
      <c r="C67" s="332"/>
      <c r="D67" s="265"/>
      <c r="E67" s="335"/>
      <c r="F67" s="335"/>
      <c r="G67" s="266"/>
    </row>
    <row r="68" spans="1:12" s="258" customFormat="1" ht="6" customHeight="1" x14ac:dyDescent="0.25">
      <c r="A68" s="265"/>
      <c r="B68" s="265"/>
      <c r="C68" s="265"/>
      <c r="D68" s="265"/>
      <c r="E68" s="331"/>
      <c r="F68" s="331"/>
      <c r="G68" s="266"/>
    </row>
    <row r="69" spans="1:12" s="258" customFormat="1" ht="15" customHeight="1" x14ac:dyDescent="0.25">
      <c r="A69" s="265"/>
      <c r="B69" s="347" t="s">
        <v>992</v>
      </c>
      <c r="C69" s="321"/>
      <c r="D69" s="321"/>
      <c r="E69" s="321"/>
      <c r="F69" s="321"/>
      <c r="G69" s="266"/>
    </row>
    <row r="70" spans="1:12" s="258" customFormat="1" x14ac:dyDescent="0.25">
      <c r="A70" s="265"/>
      <c r="B70" s="347"/>
      <c r="C70" s="321"/>
      <c r="D70" s="321"/>
      <c r="E70" s="321"/>
      <c r="F70" s="321"/>
      <c r="G70" s="266"/>
    </row>
    <row r="71" spans="1:12" s="258" customFormat="1" ht="9" customHeight="1" x14ac:dyDescent="0.25">
      <c r="A71" s="265"/>
      <c r="B71" s="279"/>
      <c r="C71" s="279"/>
      <c r="D71" s="279"/>
      <c r="E71" s="279"/>
      <c r="F71" s="279"/>
      <c r="G71" s="266"/>
    </row>
    <row r="72" spans="1:12" s="258" customFormat="1" x14ac:dyDescent="0.25">
      <c r="A72" s="265"/>
      <c r="B72" s="265" t="s">
        <v>993</v>
      </c>
      <c r="C72" s="280"/>
      <c r="D72" s="265"/>
      <c r="E72" s="265" t="s">
        <v>994</v>
      </c>
      <c r="F72" s="280"/>
      <c r="G72" s="266"/>
    </row>
    <row r="73" spans="1:12" s="258" customFormat="1" ht="9.75" customHeight="1" x14ac:dyDescent="0.25">
      <c r="A73" s="265"/>
      <c r="B73" s="265"/>
      <c r="C73" s="273"/>
      <c r="D73" s="265"/>
      <c r="E73" s="265"/>
      <c r="F73" s="265"/>
      <c r="G73" s="266"/>
    </row>
    <row r="74" spans="1:12" s="258" customFormat="1" x14ac:dyDescent="0.25">
      <c r="A74" s="265"/>
      <c r="B74" s="265" t="s">
        <v>995</v>
      </c>
      <c r="C74" s="280"/>
      <c r="D74" s="265"/>
      <c r="E74" s="265"/>
      <c r="F74" s="265"/>
      <c r="G74" s="266"/>
    </row>
    <row r="75" spans="1:12" s="258" customFormat="1" ht="10.5" customHeight="1" x14ac:dyDescent="0.25">
      <c r="A75" s="265"/>
      <c r="B75" s="273"/>
      <c r="C75" s="273"/>
      <c r="D75" s="265"/>
      <c r="E75" s="265"/>
      <c r="F75" s="265"/>
      <c r="G75" s="266"/>
    </row>
    <row r="76" spans="1:12" s="258" customFormat="1" x14ac:dyDescent="0.25">
      <c r="A76" s="265"/>
      <c r="B76" s="265" t="s">
        <v>938</v>
      </c>
      <c r="C76" s="284"/>
      <c r="D76" s="265"/>
      <c r="E76" s="265" t="s">
        <v>939</v>
      </c>
      <c r="F76" s="292"/>
      <c r="G76" s="266"/>
    </row>
    <row r="77" spans="1:12" s="258" customFormat="1" ht="7.5" customHeight="1" x14ac:dyDescent="0.25">
      <c r="A77" s="265"/>
      <c r="B77" s="273"/>
      <c r="C77" s="293"/>
      <c r="D77" s="293"/>
      <c r="E77" s="293"/>
      <c r="F77" s="293"/>
      <c r="G77" s="266"/>
    </row>
    <row r="78" spans="1:12" s="258" customFormat="1" x14ac:dyDescent="0.25">
      <c r="A78" s="265"/>
      <c r="B78" s="341" t="s">
        <v>1013</v>
      </c>
      <c r="C78" s="342"/>
      <c r="D78" s="335"/>
      <c r="E78" s="335"/>
      <c r="F78" s="335"/>
      <c r="G78" s="266"/>
    </row>
    <row r="79" spans="1:12" s="258" customFormat="1" x14ac:dyDescent="0.25">
      <c r="A79" s="265"/>
      <c r="B79" s="342"/>
      <c r="C79" s="342"/>
      <c r="D79" s="335"/>
      <c r="E79" s="335"/>
      <c r="F79" s="335"/>
      <c r="G79" s="266"/>
    </row>
    <row r="80" spans="1:12" s="258" customFormat="1" x14ac:dyDescent="0.25">
      <c r="A80" s="265"/>
      <c r="B80" s="342"/>
      <c r="C80" s="342"/>
      <c r="D80" s="335"/>
      <c r="E80" s="335"/>
      <c r="F80" s="335"/>
      <c r="G80" s="266"/>
    </row>
    <row r="81" spans="1:7" s="258" customFormat="1" ht="7.5" customHeight="1" x14ac:dyDescent="0.25">
      <c r="A81" s="265"/>
      <c r="B81" s="273"/>
      <c r="C81" s="331"/>
      <c r="D81" s="331"/>
      <c r="E81" s="331"/>
      <c r="F81" s="331"/>
      <c r="G81" s="266"/>
    </row>
    <row r="82" spans="1:7" s="258" customFormat="1" x14ac:dyDescent="0.25">
      <c r="A82" s="265"/>
      <c r="B82" s="324" t="s">
        <v>996</v>
      </c>
      <c r="C82" s="324"/>
      <c r="D82" s="273"/>
      <c r="E82" s="292"/>
      <c r="F82" s="286"/>
      <c r="G82" s="266"/>
    </row>
    <row r="83" spans="1:7" s="258" customFormat="1" ht="8.25" customHeight="1" x14ac:dyDescent="0.25">
      <c r="A83" s="265"/>
      <c r="B83" s="273"/>
      <c r="C83" s="273"/>
      <c r="D83" s="273"/>
      <c r="E83" s="273"/>
      <c r="F83" s="286"/>
      <c r="G83" s="266"/>
    </row>
    <row r="84" spans="1:7" s="258" customFormat="1" x14ac:dyDescent="0.25">
      <c r="A84" s="265"/>
      <c r="B84" s="323" t="s">
        <v>997</v>
      </c>
      <c r="C84" s="327"/>
      <c r="D84" s="321"/>
      <c r="E84" s="321"/>
      <c r="F84" s="321"/>
      <c r="G84" s="266"/>
    </row>
    <row r="85" spans="1:7" s="258" customFormat="1" x14ac:dyDescent="0.25">
      <c r="A85" s="265"/>
      <c r="B85" s="327"/>
      <c r="C85" s="327"/>
      <c r="D85" s="321"/>
      <c r="E85" s="321"/>
      <c r="F85" s="321"/>
      <c r="G85" s="266"/>
    </row>
    <row r="86" spans="1:7" s="258" customFormat="1" x14ac:dyDescent="0.25">
      <c r="A86" s="265"/>
      <c r="B86" s="327"/>
      <c r="C86" s="327"/>
      <c r="D86" s="321"/>
      <c r="E86" s="321"/>
      <c r="F86" s="321"/>
      <c r="G86" s="266"/>
    </row>
    <row r="87" spans="1:7" s="258" customFormat="1" x14ac:dyDescent="0.25">
      <c r="A87" s="265"/>
      <c r="B87" s="279"/>
      <c r="C87" s="279"/>
      <c r="D87" s="321"/>
      <c r="E87" s="321"/>
      <c r="F87" s="321"/>
      <c r="G87" s="266"/>
    </row>
    <row r="88" spans="1:7" s="258" customFormat="1" ht="7.5" customHeight="1" x14ac:dyDescent="0.25">
      <c r="A88" s="265"/>
      <c r="B88" s="340"/>
      <c r="C88" s="340"/>
      <c r="D88" s="273"/>
      <c r="E88" s="273"/>
      <c r="F88" s="286"/>
      <c r="G88" s="266"/>
    </row>
    <row r="89" spans="1:7" s="258" customFormat="1" x14ac:dyDescent="0.25">
      <c r="A89" s="265"/>
      <c r="B89" s="265" t="s">
        <v>1019</v>
      </c>
      <c r="C89" s="265"/>
      <c r="D89" s="273"/>
      <c r="E89" s="273"/>
      <c r="F89" s="292"/>
      <c r="G89" s="266"/>
    </row>
    <row r="90" spans="1:7" s="258" customFormat="1" ht="6" customHeight="1" x14ac:dyDescent="0.25">
      <c r="A90" s="265"/>
      <c r="B90" s="265"/>
      <c r="C90" s="265"/>
      <c r="D90" s="273"/>
      <c r="E90" s="273"/>
      <c r="F90" s="286"/>
      <c r="G90" s="266"/>
    </row>
    <row r="91" spans="1:7" s="258" customFormat="1" x14ac:dyDescent="0.25">
      <c r="A91" s="265"/>
      <c r="B91" s="265" t="s">
        <v>1020</v>
      </c>
      <c r="C91" s="265"/>
      <c r="D91" s="273"/>
      <c r="E91" s="273"/>
      <c r="F91" s="286"/>
      <c r="G91" s="266"/>
    </row>
    <row r="92" spans="1:7" s="258" customFormat="1" x14ac:dyDescent="0.25">
      <c r="A92" s="265"/>
      <c r="B92" s="333"/>
      <c r="C92" s="333"/>
      <c r="D92" s="333"/>
      <c r="E92" s="333"/>
      <c r="F92" s="333"/>
      <c r="G92" s="266"/>
    </row>
    <row r="93" spans="1:7" s="258" customFormat="1" ht="9" customHeight="1" x14ac:dyDescent="0.25">
      <c r="A93" s="265"/>
      <c r="B93" s="340"/>
      <c r="C93" s="340"/>
      <c r="D93" s="273"/>
      <c r="E93" s="273"/>
      <c r="F93" s="286"/>
      <c r="G93" s="266"/>
    </row>
    <row r="94" spans="1:7" s="258" customFormat="1" x14ac:dyDescent="0.25">
      <c r="A94" s="265"/>
      <c r="B94" s="333" t="s">
        <v>1006</v>
      </c>
      <c r="C94" s="333"/>
      <c r="D94" s="333"/>
      <c r="E94" s="333"/>
      <c r="F94" s="333"/>
      <c r="G94" s="266"/>
    </row>
    <row r="95" spans="1:7" s="258" customFormat="1" ht="5.25" customHeight="1" x14ac:dyDescent="0.25">
      <c r="A95" s="265"/>
      <c r="B95" s="340"/>
      <c r="C95" s="340"/>
      <c r="D95" s="273"/>
      <c r="E95" s="273"/>
      <c r="F95" s="286"/>
      <c r="G95" s="266"/>
    </row>
    <row r="96" spans="1:7" s="258" customFormat="1" x14ac:dyDescent="0.25">
      <c r="A96" s="265"/>
      <c r="B96" s="337" t="s">
        <v>952</v>
      </c>
      <c r="C96" s="337"/>
      <c r="D96" s="337"/>
      <c r="E96" s="337"/>
      <c r="F96" s="337"/>
      <c r="G96" s="266"/>
    </row>
    <row r="97" spans="1:7" s="258" customFormat="1" ht="9.75" customHeight="1" x14ac:dyDescent="0.25">
      <c r="A97" s="265"/>
      <c r="B97" s="282"/>
      <c r="C97" s="282"/>
      <c r="D97" s="282"/>
      <c r="E97" s="282"/>
      <c r="F97" s="282"/>
      <c r="G97" s="266"/>
    </row>
    <row r="98" spans="1:7" s="258" customFormat="1" x14ac:dyDescent="0.25">
      <c r="A98" s="265"/>
      <c r="B98" s="326" t="s">
        <v>1045</v>
      </c>
      <c r="C98" s="326"/>
      <c r="D98" s="326"/>
      <c r="E98" s="326"/>
      <c r="F98" s="284"/>
      <c r="G98" s="266"/>
    </row>
    <row r="99" spans="1:7" s="258" customFormat="1" ht="6" customHeight="1" x14ac:dyDescent="0.25">
      <c r="A99" s="265"/>
      <c r="B99" s="295"/>
      <c r="C99" s="295"/>
      <c r="D99" s="282"/>
      <c r="E99" s="296"/>
      <c r="F99" s="282"/>
      <c r="G99" s="266"/>
    </row>
    <row r="100" spans="1:7" s="258" customFormat="1" x14ac:dyDescent="0.25">
      <c r="A100" s="265"/>
      <c r="B100" s="326" t="s">
        <v>1036</v>
      </c>
      <c r="C100" s="326"/>
      <c r="D100" s="326"/>
      <c r="E100" s="326"/>
      <c r="F100" s="284"/>
      <c r="G100" s="266"/>
    </row>
    <row r="101" spans="1:7" s="258" customFormat="1" ht="9.75" customHeight="1" x14ac:dyDescent="0.25">
      <c r="A101" s="265"/>
      <c r="B101" s="295"/>
      <c r="C101" s="295"/>
      <c r="D101" s="282"/>
      <c r="E101" s="296"/>
      <c r="F101" s="282"/>
      <c r="G101" s="266"/>
    </row>
    <row r="102" spans="1:7" s="258" customFormat="1" x14ac:dyDescent="0.25">
      <c r="A102" s="265"/>
      <c r="B102" s="283" t="s">
        <v>962</v>
      </c>
      <c r="C102" s="335"/>
      <c r="D102" s="335"/>
      <c r="E102" s="335"/>
      <c r="F102" s="335"/>
      <c r="G102" s="266"/>
    </row>
    <row r="103" spans="1:7" s="258" customFormat="1" x14ac:dyDescent="0.25">
      <c r="A103" s="265"/>
      <c r="B103" s="297"/>
      <c r="C103" s="335"/>
      <c r="D103" s="335"/>
      <c r="E103" s="335"/>
      <c r="F103" s="335"/>
      <c r="G103" s="266"/>
    </row>
    <row r="104" spans="1:7" s="258" customFormat="1" x14ac:dyDescent="0.25">
      <c r="A104" s="265"/>
      <c r="B104" s="297"/>
      <c r="C104" s="335"/>
      <c r="D104" s="335"/>
      <c r="E104" s="335"/>
      <c r="F104" s="335"/>
      <c r="G104" s="266"/>
    </row>
    <row r="105" spans="1:7" s="258" customFormat="1" ht="6.75" customHeight="1" x14ac:dyDescent="0.25">
      <c r="A105" s="265"/>
      <c r="B105" s="291"/>
      <c r="C105" s="291"/>
      <c r="D105" s="291"/>
      <c r="E105" s="291"/>
      <c r="F105" s="291"/>
      <c r="G105" s="266"/>
    </row>
    <row r="106" spans="1:7" s="258" customFormat="1" x14ac:dyDescent="0.25">
      <c r="A106" s="265"/>
      <c r="B106" s="283" t="s">
        <v>963</v>
      </c>
      <c r="C106" s="271"/>
      <c r="D106" s="269"/>
      <c r="E106" s="283" t="s">
        <v>964</v>
      </c>
      <c r="F106" s="298"/>
      <c r="G106" s="266"/>
    </row>
    <row r="107" spans="1:7" s="258" customFormat="1" ht="6" customHeight="1" x14ac:dyDescent="0.25">
      <c r="A107" s="265"/>
      <c r="B107" s="295"/>
      <c r="C107" s="276"/>
      <c r="D107" s="281"/>
      <c r="E107" s="295"/>
      <c r="F107" s="299"/>
      <c r="G107" s="266"/>
    </row>
    <row r="108" spans="1:7" s="258" customFormat="1" x14ac:dyDescent="0.25">
      <c r="A108" s="265"/>
      <c r="B108" s="283" t="s">
        <v>965</v>
      </c>
      <c r="C108" s="336"/>
      <c r="D108" s="336"/>
      <c r="E108" s="336"/>
      <c r="F108" s="336"/>
      <c r="G108" s="266"/>
    </row>
    <row r="109" spans="1:7" s="258" customFormat="1" ht="7.5" customHeight="1" x14ac:dyDescent="0.25">
      <c r="A109" s="265"/>
      <c r="B109" s="269"/>
      <c r="C109" s="269"/>
      <c r="D109" s="269"/>
      <c r="E109" s="269"/>
      <c r="F109" s="269"/>
      <c r="G109" s="266"/>
    </row>
    <row r="110" spans="1:7" s="258" customFormat="1" x14ac:dyDescent="0.25">
      <c r="A110" s="265"/>
      <c r="B110" s="337" t="s">
        <v>949</v>
      </c>
      <c r="C110" s="337"/>
      <c r="D110" s="337"/>
      <c r="E110" s="337"/>
      <c r="F110" s="337"/>
      <c r="G110" s="266"/>
    </row>
    <row r="111" spans="1:7" s="258" customFormat="1" ht="9.75" customHeight="1" x14ac:dyDescent="0.25">
      <c r="A111" s="265"/>
      <c r="B111" s="265"/>
      <c r="C111" s="331"/>
      <c r="D111" s="331"/>
      <c r="E111" s="331"/>
      <c r="F111" s="331"/>
      <c r="G111" s="266"/>
    </row>
    <row r="112" spans="1:7" s="258" customFormat="1" x14ac:dyDescent="0.2">
      <c r="A112" s="265"/>
      <c r="B112" s="277" t="s">
        <v>924</v>
      </c>
      <c r="C112" s="339"/>
      <c r="D112" s="339"/>
      <c r="E112" s="339"/>
      <c r="F112" s="339"/>
      <c r="G112" s="266"/>
    </row>
    <row r="113" spans="1:7" s="258" customFormat="1" ht="6.75" customHeight="1" x14ac:dyDescent="0.2">
      <c r="A113" s="265"/>
      <c r="B113" s="277"/>
      <c r="C113" s="331"/>
      <c r="D113" s="331"/>
      <c r="E113" s="331"/>
      <c r="F113" s="331"/>
      <c r="G113" s="266"/>
    </row>
    <row r="114" spans="1:7" s="258" customFormat="1" x14ac:dyDescent="0.25">
      <c r="A114" s="265"/>
      <c r="B114" s="265" t="s">
        <v>960</v>
      </c>
      <c r="C114" s="274"/>
      <c r="D114" s="269"/>
      <c r="E114" s="269"/>
      <c r="F114" s="269"/>
      <c r="G114" s="266"/>
    </row>
    <row r="115" spans="1:7" s="258" customFormat="1" ht="7.5" customHeight="1" x14ac:dyDescent="0.2">
      <c r="A115" s="265"/>
      <c r="B115" s="300"/>
      <c r="C115" s="297"/>
      <c r="D115" s="297"/>
      <c r="E115" s="297"/>
      <c r="F115" s="297"/>
      <c r="G115" s="266"/>
    </row>
    <row r="116" spans="1:7" s="258" customFormat="1" x14ac:dyDescent="0.2">
      <c r="A116" s="265"/>
      <c r="B116" s="277" t="s">
        <v>945</v>
      </c>
      <c r="C116" s="278"/>
      <c r="D116" s="277"/>
      <c r="E116" s="290" t="s">
        <v>946</v>
      </c>
      <c r="F116" s="301"/>
      <c r="G116" s="266"/>
    </row>
    <row r="117" spans="1:7" s="258" customFormat="1" ht="6.75" customHeight="1" x14ac:dyDescent="0.2">
      <c r="A117" s="265"/>
      <c r="B117" s="300"/>
      <c r="C117" s="276"/>
      <c r="D117" s="300"/>
      <c r="E117" s="273"/>
      <c r="F117" s="275"/>
      <c r="G117" s="266"/>
    </row>
    <row r="118" spans="1:7" s="258" customFormat="1" x14ac:dyDescent="0.2">
      <c r="A118" s="265"/>
      <c r="B118" s="277" t="s">
        <v>947</v>
      </c>
      <c r="C118" s="271"/>
      <c r="D118" s="277"/>
      <c r="E118" s="265" t="s">
        <v>948</v>
      </c>
      <c r="F118" s="274"/>
      <c r="G118" s="266"/>
    </row>
    <row r="119" spans="1:7" s="258" customFormat="1" ht="9.75" customHeight="1" x14ac:dyDescent="0.2">
      <c r="A119" s="265"/>
      <c r="B119" s="300"/>
      <c r="C119" s="276"/>
      <c r="D119" s="300"/>
      <c r="E119" s="273"/>
      <c r="F119" s="275"/>
      <c r="G119" s="266"/>
    </row>
    <row r="120" spans="1:7" s="258" customFormat="1" x14ac:dyDescent="0.2">
      <c r="A120" s="265"/>
      <c r="B120" s="357" t="s">
        <v>1037</v>
      </c>
      <c r="C120" s="357"/>
      <c r="D120" s="357"/>
      <c r="E120" s="357"/>
      <c r="F120" s="284"/>
      <c r="G120" s="266"/>
    </row>
    <row r="121" spans="1:7" s="258" customFormat="1" ht="6" customHeight="1" x14ac:dyDescent="0.2">
      <c r="A121" s="265"/>
      <c r="B121" s="300"/>
      <c r="C121" s="276"/>
      <c r="D121" s="300"/>
      <c r="E121" s="273"/>
      <c r="F121" s="275"/>
      <c r="G121" s="266"/>
    </row>
    <row r="122" spans="1:7" s="258" customFormat="1" x14ac:dyDescent="0.25">
      <c r="A122" s="265"/>
      <c r="B122" s="358" t="s">
        <v>1016</v>
      </c>
      <c r="C122" s="345"/>
      <c r="D122" s="345"/>
      <c r="E122" s="345"/>
      <c r="F122" s="345"/>
      <c r="G122" s="266"/>
    </row>
    <row r="123" spans="1:7" s="258" customFormat="1" x14ac:dyDescent="0.25">
      <c r="A123" s="265"/>
      <c r="B123" s="340"/>
      <c r="C123" s="345"/>
      <c r="D123" s="345"/>
      <c r="E123" s="345"/>
      <c r="F123" s="345"/>
      <c r="G123" s="266"/>
    </row>
    <row r="124" spans="1:7" s="258" customFormat="1" x14ac:dyDescent="0.25">
      <c r="A124" s="265"/>
      <c r="B124" s="340"/>
      <c r="C124" s="345"/>
      <c r="D124" s="345"/>
      <c r="E124" s="345"/>
      <c r="F124" s="345"/>
      <c r="G124" s="266"/>
    </row>
    <row r="125" spans="1:7" s="258" customFormat="1" ht="9.75" customHeight="1" x14ac:dyDescent="0.25">
      <c r="A125" s="265"/>
      <c r="B125" s="265"/>
      <c r="C125" s="331"/>
      <c r="D125" s="331"/>
      <c r="E125" s="331"/>
      <c r="F125" s="331"/>
      <c r="G125" s="266"/>
    </row>
    <row r="126" spans="1:7" s="258" customFormat="1" ht="15" customHeight="1" x14ac:dyDescent="0.25">
      <c r="A126" s="265"/>
      <c r="B126" s="320" t="s">
        <v>998</v>
      </c>
      <c r="C126" s="321"/>
      <c r="D126" s="321"/>
      <c r="E126" s="321"/>
      <c r="F126" s="321"/>
      <c r="G126" s="266"/>
    </row>
    <row r="127" spans="1:7" s="258" customFormat="1" x14ac:dyDescent="0.25">
      <c r="A127" s="265"/>
      <c r="B127" s="320"/>
      <c r="C127" s="321"/>
      <c r="D127" s="321"/>
      <c r="E127" s="321"/>
      <c r="F127" s="321"/>
      <c r="G127" s="266"/>
    </row>
    <row r="128" spans="1:7" s="258" customFormat="1" x14ac:dyDescent="0.25">
      <c r="A128" s="265"/>
      <c r="B128" s="320"/>
      <c r="C128" s="321"/>
      <c r="D128" s="321"/>
      <c r="E128" s="321"/>
      <c r="F128" s="321"/>
      <c r="G128" s="266"/>
    </row>
    <row r="129" spans="1:7" s="258" customFormat="1" ht="11.25" customHeight="1" x14ac:dyDescent="0.2">
      <c r="A129" s="265"/>
      <c r="B129" s="303"/>
      <c r="C129" s="302"/>
      <c r="D129" s="302"/>
      <c r="E129" s="302"/>
      <c r="F129" s="286"/>
      <c r="G129" s="266"/>
    </row>
    <row r="130" spans="1:7" s="258" customFormat="1" x14ac:dyDescent="0.25">
      <c r="A130" s="265"/>
      <c r="B130" s="320" t="s">
        <v>999</v>
      </c>
      <c r="C130" s="321"/>
      <c r="D130" s="321"/>
      <c r="E130" s="321"/>
      <c r="F130" s="321"/>
      <c r="G130" s="266"/>
    </row>
    <row r="131" spans="1:7" s="258" customFormat="1" x14ac:dyDescent="0.25">
      <c r="A131" s="265"/>
      <c r="B131" s="320"/>
      <c r="C131" s="321"/>
      <c r="D131" s="321"/>
      <c r="E131" s="321"/>
      <c r="F131" s="321"/>
      <c r="G131" s="266"/>
    </row>
    <row r="132" spans="1:7" s="258" customFormat="1" x14ac:dyDescent="0.25">
      <c r="A132" s="265"/>
      <c r="B132" s="320"/>
      <c r="C132" s="321"/>
      <c r="D132" s="321"/>
      <c r="E132" s="321"/>
      <c r="F132" s="321"/>
      <c r="G132" s="266"/>
    </row>
    <row r="133" spans="1:7" s="258" customFormat="1" ht="6" customHeight="1" x14ac:dyDescent="0.25">
      <c r="A133" s="265"/>
      <c r="B133" s="294"/>
      <c r="C133" s="294"/>
      <c r="D133" s="273"/>
      <c r="E133" s="273"/>
      <c r="F133" s="286"/>
      <c r="G133" s="266"/>
    </row>
    <row r="134" spans="1:7" s="258" customFormat="1" x14ac:dyDescent="0.25">
      <c r="A134" s="265"/>
      <c r="B134" s="337" t="s">
        <v>953</v>
      </c>
      <c r="C134" s="337"/>
      <c r="D134" s="337"/>
      <c r="E134" s="337"/>
      <c r="F134" s="337"/>
      <c r="G134" s="266"/>
    </row>
    <row r="135" spans="1:7" s="258" customFormat="1" ht="10.5" customHeight="1" x14ac:dyDescent="0.25">
      <c r="A135" s="265"/>
      <c r="B135" s="265"/>
      <c r="C135" s="265"/>
      <c r="D135" s="265"/>
      <c r="E135" s="265"/>
      <c r="F135" s="265"/>
      <c r="G135" s="266"/>
    </row>
    <row r="136" spans="1:7" s="258" customFormat="1" x14ac:dyDescent="0.25">
      <c r="A136" s="265"/>
      <c r="B136" s="323" t="s">
        <v>1021</v>
      </c>
      <c r="C136" s="323"/>
      <c r="D136" s="323"/>
      <c r="E136" s="323"/>
      <c r="F136" s="334"/>
      <c r="G136" s="266"/>
    </row>
    <row r="137" spans="1:7" s="258" customFormat="1" ht="29.25" customHeight="1" x14ac:dyDescent="0.25">
      <c r="A137" s="265"/>
      <c r="B137" s="323"/>
      <c r="C137" s="323"/>
      <c r="D137" s="323"/>
      <c r="E137" s="323"/>
      <c r="F137" s="334"/>
      <c r="G137" s="266"/>
    </row>
    <row r="138" spans="1:7" s="258" customFormat="1" ht="6.75" customHeight="1" x14ac:dyDescent="0.25">
      <c r="A138" s="265"/>
      <c r="B138" s="265"/>
      <c r="C138" s="265"/>
      <c r="D138" s="265"/>
      <c r="E138" s="265"/>
      <c r="F138" s="273"/>
      <c r="G138" s="266"/>
    </row>
    <row r="139" spans="1:7" s="258" customFormat="1" x14ac:dyDescent="0.25">
      <c r="A139" s="265"/>
      <c r="B139" s="337" t="s">
        <v>954</v>
      </c>
      <c r="C139" s="337"/>
      <c r="D139" s="337"/>
      <c r="E139" s="337"/>
      <c r="F139" s="337"/>
      <c r="G139" s="266"/>
    </row>
    <row r="140" spans="1:7" s="258" customFormat="1" ht="7.5" customHeight="1" x14ac:dyDescent="0.25">
      <c r="A140" s="265"/>
      <c r="B140" s="265"/>
      <c r="C140" s="265"/>
      <c r="D140" s="265"/>
      <c r="E140" s="265"/>
      <c r="F140" s="265"/>
      <c r="G140" s="266"/>
    </row>
    <row r="141" spans="1:7" s="258" customFormat="1" x14ac:dyDescent="0.25">
      <c r="A141" s="265"/>
      <c r="B141" s="265" t="s">
        <v>940</v>
      </c>
      <c r="C141" s="265"/>
      <c r="D141" s="265"/>
      <c r="E141" s="265"/>
      <c r="F141" s="304"/>
      <c r="G141" s="266"/>
    </row>
    <row r="142" spans="1:7" s="258" customFormat="1" ht="4.5" customHeight="1" x14ac:dyDescent="0.25">
      <c r="A142" s="265"/>
      <c r="B142" s="265"/>
      <c r="C142" s="265"/>
      <c r="D142" s="265"/>
      <c r="E142" s="265"/>
      <c r="F142" s="273"/>
      <c r="G142" s="266"/>
    </row>
    <row r="143" spans="1:7" s="258" customFormat="1" ht="13.5" customHeight="1" x14ac:dyDescent="0.25">
      <c r="A143" s="265"/>
      <c r="B143" s="265" t="s">
        <v>1038</v>
      </c>
      <c r="C143" s="265"/>
      <c r="D143" s="265"/>
      <c r="E143" s="265"/>
      <c r="F143" s="304"/>
      <c r="G143" s="266"/>
    </row>
    <row r="144" spans="1:7" s="258" customFormat="1" ht="8.25" customHeight="1" x14ac:dyDescent="0.25">
      <c r="A144" s="265"/>
      <c r="B144" s="265"/>
      <c r="C144" s="265"/>
      <c r="D144" s="265"/>
      <c r="E144" s="265"/>
      <c r="F144" s="273"/>
      <c r="G144" s="266"/>
    </row>
    <row r="145" spans="1:7" s="258" customFormat="1" x14ac:dyDescent="0.25">
      <c r="A145" s="265"/>
      <c r="B145" s="265" t="s">
        <v>1039</v>
      </c>
      <c r="C145" s="265"/>
      <c r="D145" s="265"/>
      <c r="E145" s="265"/>
      <c r="F145" s="304"/>
      <c r="G145" s="266"/>
    </row>
    <row r="146" spans="1:7" s="258" customFormat="1" ht="6.75" customHeight="1" x14ac:dyDescent="0.25">
      <c r="A146" s="265"/>
      <c r="B146" s="265"/>
      <c r="C146" s="265"/>
      <c r="D146" s="265"/>
      <c r="E146" s="265"/>
      <c r="F146" s="273"/>
      <c r="G146" s="266"/>
    </row>
    <row r="147" spans="1:7" s="258" customFormat="1" x14ac:dyDescent="0.25">
      <c r="A147" s="265"/>
      <c r="B147" s="265" t="s">
        <v>1040</v>
      </c>
      <c r="C147" s="265"/>
      <c r="D147" s="265"/>
      <c r="E147" s="265"/>
      <c r="F147" s="304"/>
      <c r="G147" s="266"/>
    </row>
    <row r="148" spans="1:7" s="258" customFormat="1" ht="6.75" customHeight="1" x14ac:dyDescent="0.25">
      <c r="A148" s="265"/>
      <c r="B148" s="265"/>
      <c r="C148" s="265"/>
      <c r="D148" s="265"/>
      <c r="E148" s="265"/>
      <c r="F148" s="273"/>
      <c r="G148" s="266"/>
    </row>
    <row r="149" spans="1:7" s="258" customFormat="1" x14ac:dyDescent="0.25">
      <c r="A149" s="265"/>
      <c r="B149" s="265" t="s">
        <v>950</v>
      </c>
      <c r="C149" s="265"/>
      <c r="D149" s="265"/>
      <c r="E149" s="265"/>
      <c r="F149" s="298" t="s">
        <v>1026</v>
      </c>
      <c r="G149" s="266"/>
    </row>
    <row r="150" spans="1:7" s="258" customFormat="1" ht="7.5" customHeight="1" x14ac:dyDescent="0.25">
      <c r="A150" s="265"/>
      <c r="B150" s="265"/>
      <c r="C150" s="265"/>
      <c r="D150" s="265"/>
      <c r="E150" s="265"/>
      <c r="F150" s="299"/>
      <c r="G150" s="266"/>
    </row>
    <row r="151" spans="1:7" s="258" customFormat="1" x14ac:dyDescent="0.25">
      <c r="A151" s="265"/>
      <c r="B151" s="331" t="s">
        <v>1041</v>
      </c>
      <c r="C151" s="331"/>
      <c r="D151" s="265"/>
      <c r="E151" s="265"/>
      <c r="F151" s="305"/>
      <c r="G151" s="266"/>
    </row>
    <row r="152" spans="1:7" s="258" customFormat="1" ht="6" customHeight="1" x14ac:dyDescent="0.25">
      <c r="A152" s="265"/>
      <c r="B152" s="265"/>
      <c r="C152" s="265"/>
      <c r="D152" s="265"/>
      <c r="E152" s="265"/>
      <c r="F152" s="299"/>
      <c r="G152" s="266"/>
    </row>
    <row r="153" spans="1:7" s="258" customFormat="1" x14ac:dyDescent="0.25">
      <c r="A153" s="265"/>
      <c r="B153" s="265" t="s">
        <v>1042</v>
      </c>
      <c r="C153" s="265"/>
      <c r="D153" s="265"/>
      <c r="E153" s="265"/>
      <c r="F153" s="305"/>
      <c r="G153" s="266"/>
    </row>
    <row r="154" spans="1:7" s="258" customFormat="1" ht="3.75" customHeight="1" x14ac:dyDescent="0.25">
      <c r="A154" s="265"/>
      <c r="B154" s="306"/>
      <c r="C154" s="307"/>
      <c r="D154" s="307"/>
      <c r="E154" s="307"/>
      <c r="F154" s="308"/>
      <c r="G154" s="266"/>
    </row>
    <row r="155" spans="1:7" s="258" customFormat="1" x14ac:dyDescent="0.2">
      <c r="A155" s="265"/>
      <c r="B155" s="309" t="s">
        <v>1002</v>
      </c>
      <c r="C155" s="272"/>
      <c r="D155" s="265"/>
      <c r="E155" s="265"/>
      <c r="F155" s="265"/>
      <c r="G155" s="266"/>
    </row>
    <row r="156" spans="1:7" s="258" customFormat="1" ht="6" customHeight="1" x14ac:dyDescent="0.25">
      <c r="A156" s="265"/>
      <c r="B156" s="294"/>
      <c r="C156" s="294"/>
      <c r="D156" s="273"/>
      <c r="E156" s="273"/>
      <c r="F156" s="286"/>
      <c r="G156" s="266"/>
    </row>
    <row r="157" spans="1:7" s="258" customFormat="1" x14ac:dyDescent="0.25">
      <c r="A157" s="265"/>
      <c r="B157" s="337" t="s">
        <v>957</v>
      </c>
      <c r="C157" s="337"/>
      <c r="D157" s="337"/>
      <c r="E157" s="337"/>
      <c r="F157" s="337"/>
      <c r="G157" s="266"/>
    </row>
    <row r="158" spans="1:7" s="258" customFormat="1" ht="7.5" customHeight="1" x14ac:dyDescent="0.25">
      <c r="A158" s="265"/>
      <c r="B158" s="281"/>
      <c r="C158" s="281"/>
      <c r="D158" s="281"/>
      <c r="E158" s="281"/>
      <c r="F158" s="281"/>
      <c r="G158" s="266"/>
    </row>
    <row r="159" spans="1:7" s="258" customFormat="1" ht="9" customHeight="1" x14ac:dyDescent="0.25">
      <c r="A159" s="265"/>
      <c r="B159" s="295"/>
      <c r="C159" s="295"/>
      <c r="D159" s="281"/>
      <c r="E159" s="281"/>
      <c r="F159" s="281"/>
      <c r="G159" s="266"/>
    </row>
    <row r="160" spans="1:7" s="258" customFormat="1" x14ac:dyDescent="0.25">
      <c r="A160" s="265"/>
      <c r="B160" s="324" t="s">
        <v>958</v>
      </c>
      <c r="C160" s="324"/>
      <c r="D160" s="324"/>
      <c r="E160" s="324"/>
      <c r="F160" s="284"/>
      <c r="G160" s="266"/>
    </row>
    <row r="161" spans="1:7" s="258" customFormat="1" ht="6.75" customHeight="1" x14ac:dyDescent="0.25">
      <c r="A161" s="265"/>
      <c r="B161" s="295"/>
      <c r="C161" s="295"/>
      <c r="D161" s="281"/>
      <c r="E161" s="281"/>
      <c r="F161" s="281"/>
      <c r="G161" s="266"/>
    </row>
    <row r="162" spans="1:7" s="258" customFormat="1" x14ac:dyDescent="0.25">
      <c r="A162" s="265"/>
      <c r="B162" s="324" t="s">
        <v>980</v>
      </c>
      <c r="C162" s="324"/>
      <c r="D162" s="324"/>
      <c r="E162" s="324"/>
      <c r="F162" s="310"/>
      <c r="G162" s="266"/>
    </row>
    <row r="163" spans="1:7" s="258" customFormat="1" ht="5.25" customHeight="1" x14ac:dyDescent="0.25">
      <c r="A163" s="265"/>
      <c r="B163" s="295"/>
      <c r="C163" s="295"/>
      <c r="D163" s="295"/>
      <c r="E163" s="295"/>
      <c r="F163" s="295"/>
      <c r="G163" s="266"/>
    </row>
    <row r="164" spans="1:7" s="258" customFormat="1" x14ac:dyDescent="0.25">
      <c r="A164" s="265"/>
      <c r="B164" s="338" t="s">
        <v>977</v>
      </c>
      <c r="C164" s="338"/>
      <c r="D164" s="295"/>
      <c r="E164" s="284"/>
      <c r="F164" s="295"/>
      <c r="G164" s="266"/>
    </row>
    <row r="165" spans="1:7" s="258" customFormat="1" ht="6" customHeight="1" x14ac:dyDescent="0.25">
      <c r="A165" s="265"/>
      <c r="B165" s="312"/>
      <c r="C165" s="312"/>
      <c r="D165" s="312"/>
      <c r="E165" s="312"/>
      <c r="F165" s="312"/>
      <c r="G165" s="266"/>
    </row>
    <row r="166" spans="1:7" s="258" customFormat="1" x14ac:dyDescent="0.25">
      <c r="A166" s="265"/>
      <c r="B166" s="328" t="s">
        <v>1007</v>
      </c>
      <c r="C166" s="330"/>
      <c r="D166" s="330"/>
      <c r="E166" s="330"/>
      <c r="F166" s="330"/>
      <c r="G166" s="266"/>
    </row>
    <row r="167" spans="1:7" s="258" customFormat="1" x14ac:dyDescent="0.25">
      <c r="A167" s="265"/>
      <c r="B167" s="329"/>
      <c r="C167" s="330"/>
      <c r="D167" s="330"/>
      <c r="E167" s="330"/>
      <c r="F167" s="330"/>
      <c r="G167" s="266"/>
    </row>
    <row r="168" spans="1:7" s="258" customFormat="1" ht="9" customHeight="1" x14ac:dyDescent="0.25">
      <c r="A168" s="265"/>
      <c r="B168" s="281"/>
      <c r="C168" s="281"/>
      <c r="D168" s="281"/>
      <c r="E168" s="281"/>
      <c r="F168" s="281"/>
      <c r="G168" s="266"/>
    </row>
    <row r="169" spans="1:7" s="258" customFormat="1" x14ac:dyDescent="0.25">
      <c r="A169" s="265"/>
      <c r="B169" s="326" t="s">
        <v>959</v>
      </c>
      <c r="C169" s="326"/>
      <c r="D169" s="326"/>
      <c r="E169" s="326"/>
      <c r="F169" s="281"/>
      <c r="G169" s="266"/>
    </row>
    <row r="170" spans="1:7" s="258" customFormat="1" ht="8.25" customHeight="1" x14ac:dyDescent="0.25">
      <c r="A170" s="265"/>
      <c r="B170" s="295"/>
      <c r="C170" s="295"/>
      <c r="D170" s="295"/>
      <c r="E170" s="295"/>
      <c r="F170" s="281"/>
      <c r="G170" s="266"/>
    </row>
    <row r="171" spans="1:7" s="258" customFormat="1" x14ac:dyDescent="0.25">
      <c r="A171" s="265"/>
      <c r="B171" s="326" t="s">
        <v>1023</v>
      </c>
      <c r="C171" s="326"/>
      <c r="D171" s="295"/>
      <c r="E171" s="313"/>
      <c r="F171" s="281"/>
      <c r="G171" s="266"/>
    </row>
    <row r="172" spans="1:7" s="258" customFormat="1" ht="7.5" customHeight="1" x14ac:dyDescent="0.25">
      <c r="A172" s="265"/>
      <c r="B172" s="325"/>
      <c r="C172" s="325"/>
      <c r="D172" s="325"/>
      <c r="E172" s="325"/>
      <c r="F172" s="325"/>
      <c r="G172" s="266"/>
    </row>
    <row r="173" spans="1:7" s="258" customFormat="1" x14ac:dyDescent="0.25">
      <c r="A173" s="265"/>
      <c r="B173" s="326" t="s">
        <v>1024</v>
      </c>
      <c r="C173" s="326"/>
      <c r="D173" s="295"/>
      <c r="E173" s="314"/>
      <c r="F173" s="281"/>
      <c r="G173" s="266"/>
    </row>
    <row r="174" spans="1:7" s="258" customFormat="1" ht="6.75" customHeight="1" x14ac:dyDescent="0.25">
      <c r="A174" s="265"/>
      <c r="B174" s="281"/>
      <c r="C174" s="281"/>
      <c r="D174" s="281"/>
      <c r="E174" s="281"/>
      <c r="F174" s="281"/>
      <c r="G174" s="266"/>
    </row>
    <row r="175" spans="1:7" s="258" customFormat="1" ht="6.75" customHeight="1" x14ac:dyDescent="0.25">
      <c r="A175" s="265"/>
      <c r="B175" s="281"/>
      <c r="C175" s="281"/>
      <c r="D175" s="281"/>
      <c r="E175" s="281"/>
      <c r="F175" s="281"/>
      <c r="G175" s="266"/>
    </row>
    <row r="176" spans="1:7" s="258" customFormat="1" x14ac:dyDescent="0.25">
      <c r="A176" s="265"/>
      <c r="B176" s="338" t="s">
        <v>981</v>
      </c>
      <c r="C176" s="338"/>
      <c r="D176" s="338"/>
      <c r="E176" s="338"/>
      <c r="F176" s="284"/>
      <c r="G176" s="266"/>
    </row>
    <row r="177" spans="1:7" s="258" customFormat="1" ht="7.5" customHeight="1" x14ac:dyDescent="0.25">
      <c r="A177" s="265"/>
      <c r="B177" s="325"/>
      <c r="C177" s="325"/>
      <c r="D177" s="325"/>
      <c r="E177" s="325"/>
      <c r="F177" s="325"/>
      <c r="G177" s="266"/>
    </row>
    <row r="178" spans="1:7" s="258" customFormat="1" x14ac:dyDescent="0.25">
      <c r="A178" s="265"/>
      <c r="B178" s="311" t="s">
        <v>976</v>
      </c>
      <c r="C178" s="321"/>
      <c r="D178" s="321"/>
      <c r="E178" s="321"/>
      <c r="F178" s="321"/>
      <c r="G178" s="266"/>
    </row>
    <row r="179" spans="1:7" s="258" customFormat="1" x14ac:dyDescent="0.25">
      <c r="A179" s="265"/>
      <c r="B179" s="315"/>
      <c r="C179" s="321"/>
      <c r="D179" s="321"/>
      <c r="E179" s="321"/>
      <c r="F179" s="321"/>
      <c r="G179" s="266"/>
    </row>
    <row r="180" spans="1:7" s="258" customFormat="1" ht="7.5" customHeight="1" x14ac:dyDescent="0.25">
      <c r="A180" s="265"/>
      <c r="B180" s="325"/>
      <c r="C180" s="325"/>
      <c r="D180" s="325"/>
      <c r="E180" s="325"/>
      <c r="F180" s="325"/>
      <c r="G180" s="266"/>
    </row>
    <row r="181" spans="1:7" s="258" customFormat="1" ht="9.75" customHeight="1" x14ac:dyDescent="0.25">
      <c r="A181" s="265"/>
      <c r="B181" s="295"/>
      <c r="C181" s="295"/>
      <c r="D181" s="295"/>
      <c r="E181" s="295"/>
      <c r="F181" s="295"/>
      <c r="G181" s="266"/>
    </row>
    <row r="182" spans="1:7" s="258" customFormat="1" x14ac:dyDescent="0.25">
      <c r="A182" s="265"/>
      <c r="B182" s="324" t="s">
        <v>982</v>
      </c>
      <c r="C182" s="324"/>
      <c r="D182" s="324"/>
      <c r="E182" s="324"/>
      <c r="F182" s="284"/>
      <c r="G182" s="266"/>
    </row>
    <row r="183" spans="1:7" s="258" customFormat="1" ht="10.5" customHeight="1" x14ac:dyDescent="0.25">
      <c r="A183" s="265"/>
      <c r="B183" s="281"/>
      <c r="C183" s="281"/>
      <c r="D183" s="281"/>
      <c r="E183" s="281"/>
      <c r="F183" s="281"/>
      <c r="G183" s="266"/>
    </row>
    <row r="184" spans="1:7" s="258" customFormat="1" x14ac:dyDescent="0.25">
      <c r="A184" s="265"/>
      <c r="B184" s="323" t="s">
        <v>983</v>
      </c>
      <c r="C184" s="323"/>
      <c r="D184" s="323"/>
      <c r="E184" s="322"/>
      <c r="F184" s="322"/>
      <c r="G184" s="266"/>
    </row>
    <row r="185" spans="1:7" s="258" customFormat="1" x14ac:dyDescent="0.25">
      <c r="A185" s="265"/>
      <c r="B185" s="323"/>
      <c r="C185" s="323"/>
      <c r="D185" s="323"/>
      <c r="E185" s="322"/>
      <c r="F185" s="322"/>
      <c r="G185" s="266"/>
    </row>
    <row r="186" spans="1:7" s="258" customFormat="1" x14ac:dyDescent="0.25">
      <c r="A186" s="265"/>
      <c r="B186" s="323"/>
      <c r="C186" s="323"/>
      <c r="D186" s="323"/>
      <c r="E186" s="322"/>
      <c r="F186" s="322"/>
      <c r="G186" s="266"/>
    </row>
    <row r="187" spans="1:7" s="258" customFormat="1" ht="6" customHeight="1" x14ac:dyDescent="0.25">
      <c r="A187" s="265"/>
      <c r="B187" s="323"/>
      <c r="C187" s="323"/>
      <c r="D187" s="323"/>
      <c r="E187" s="281"/>
      <c r="F187" s="281"/>
      <c r="G187" s="266"/>
    </row>
    <row r="188" spans="1:7" s="258" customFormat="1" x14ac:dyDescent="0.25">
      <c r="A188" s="265"/>
      <c r="B188" s="324" t="s">
        <v>1017</v>
      </c>
      <c r="C188" s="324"/>
      <c r="D188" s="324"/>
      <c r="E188" s="324"/>
      <c r="F188" s="284"/>
      <c r="G188" s="266"/>
    </row>
    <row r="189" spans="1:7" s="258" customFormat="1" ht="9.75" customHeight="1" x14ac:dyDescent="0.25">
      <c r="A189" s="265"/>
      <c r="B189" s="295"/>
      <c r="C189" s="295"/>
      <c r="D189" s="273"/>
      <c r="E189" s="275"/>
      <c r="F189" s="275"/>
      <c r="G189" s="266"/>
    </row>
    <row r="190" spans="1:7" s="258" customFormat="1" x14ac:dyDescent="0.25">
      <c r="A190" s="265"/>
      <c r="B190" s="324" t="s">
        <v>1018</v>
      </c>
      <c r="C190" s="324"/>
      <c r="D190" s="324"/>
      <c r="E190" s="324"/>
      <c r="F190" s="284"/>
      <c r="G190" s="266"/>
    </row>
    <row r="191" spans="1:7" s="258" customFormat="1" ht="8.25" customHeight="1" x14ac:dyDescent="0.25">
      <c r="A191" s="265"/>
      <c r="B191" s="281"/>
      <c r="C191" s="281"/>
      <c r="D191" s="281"/>
      <c r="E191" s="281"/>
      <c r="F191" s="281"/>
      <c r="G191" s="266"/>
    </row>
    <row r="192" spans="1:7" s="258" customFormat="1" x14ac:dyDescent="0.25">
      <c r="A192" s="265"/>
      <c r="B192" s="265" t="s">
        <v>978</v>
      </c>
      <c r="C192" s="265"/>
      <c r="D192" s="265"/>
      <c r="E192" s="265"/>
      <c r="F192" s="284"/>
      <c r="G192" s="266"/>
    </row>
    <row r="193" spans="1:7" s="258" customFormat="1" ht="6" customHeight="1" x14ac:dyDescent="0.25">
      <c r="A193" s="265"/>
      <c r="B193" s="295"/>
      <c r="C193" s="295"/>
      <c r="D193" s="295"/>
      <c r="E193" s="295"/>
      <c r="F193" s="295"/>
    </row>
    <row r="194" spans="1:7" s="258" customFormat="1" ht="9" customHeight="1" x14ac:dyDescent="0.25">
      <c r="A194" s="265"/>
      <c r="B194" s="265"/>
      <c r="C194" s="269"/>
      <c r="D194" s="269"/>
      <c r="E194" s="269"/>
      <c r="F194" s="269"/>
      <c r="G194" s="266"/>
    </row>
    <row r="195" spans="1:7" s="258" customFormat="1" x14ac:dyDescent="0.25">
      <c r="A195" s="265"/>
      <c r="B195" s="337" t="s">
        <v>911</v>
      </c>
      <c r="C195" s="337"/>
      <c r="D195" s="337"/>
      <c r="E195" s="337"/>
      <c r="F195" s="337"/>
      <c r="G195" s="266"/>
    </row>
    <row r="196" spans="1:7" s="258" customFormat="1" ht="9.75" customHeight="1" x14ac:dyDescent="0.25">
      <c r="A196" s="265"/>
      <c r="B196" s="331"/>
      <c r="C196" s="331"/>
      <c r="D196" s="331"/>
      <c r="E196" s="331"/>
      <c r="F196" s="331"/>
      <c r="G196" s="266"/>
    </row>
    <row r="197" spans="1:7" s="258" customFormat="1" x14ac:dyDescent="0.25">
      <c r="A197" s="265"/>
      <c r="B197" s="356"/>
      <c r="C197" s="356"/>
      <c r="D197" s="356"/>
      <c r="E197" s="356"/>
      <c r="F197" s="356"/>
      <c r="G197" s="266"/>
    </row>
    <row r="198" spans="1:7" s="258" customFormat="1" x14ac:dyDescent="0.25">
      <c r="A198" s="265"/>
      <c r="B198" s="356"/>
      <c r="C198" s="356"/>
      <c r="D198" s="356"/>
      <c r="E198" s="356"/>
      <c r="F198" s="356"/>
      <c r="G198" s="266"/>
    </row>
    <row r="199" spans="1:7" s="258" customFormat="1" x14ac:dyDescent="0.25">
      <c r="A199" s="265"/>
      <c r="B199" s="356"/>
      <c r="C199" s="356"/>
      <c r="D199" s="356"/>
      <c r="E199" s="356"/>
      <c r="F199" s="356"/>
      <c r="G199" s="266"/>
    </row>
    <row r="200" spans="1:7" s="258" customFormat="1" x14ac:dyDescent="0.25">
      <c r="A200" s="265"/>
      <c r="B200" s="356"/>
      <c r="C200" s="356"/>
      <c r="D200" s="356"/>
      <c r="E200" s="356"/>
      <c r="F200" s="356"/>
      <c r="G200" s="266"/>
    </row>
    <row r="201" spans="1:7" s="260" customFormat="1" ht="12" x14ac:dyDescent="0.2">
      <c r="A201" s="263"/>
      <c r="B201" s="263"/>
      <c r="C201" s="262"/>
      <c r="D201" s="262"/>
      <c r="E201" s="262"/>
      <c r="F201" s="262"/>
      <c r="G201" s="317"/>
    </row>
    <row r="202" spans="1:7" s="258" customFormat="1" x14ac:dyDescent="0.25">
      <c r="A202" s="265"/>
      <c r="B202" s="316"/>
      <c r="C202" s="316"/>
      <c r="D202" s="316"/>
      <c r="E202" s="316"/>
      <c r="F202" s="316"/>
      <c r="G202" s="266"/>
    </row>
    <row r="203" spans="1:7" s="258" customFormat="1" x14ac:dyDescent="0.25">
      <c r="A203" s="265"/>
      <c r="B203" s="318"/>
      <c r="C203" s="265"/>
      <c r="D203" s="265"/>
      <c r="E203" s="331"/>
      <c r="F203" s="331"/>
      <c r="G203" s="266"/>
    </row>
    <row r="204" spans="1:7" s="258" customFormat="1" x14ac:dyDescent="0.25">
      <c r="A204" s="265"/>
      <c r="B204" s="319" t="s">
        <v>1046</v>
      </c>
      <c r="C204" s="265"/>
      <c r="D204" s="265"/>
      <c r="E204" s="354" t="s">
        <v>1047</v>
      </c>
      <c r="F204" s="354"/>
      <c r="G204" s="266"/>
    </row>
    <row r="205" spans="1:7" s="258" customFormat="1" x14ac:dyDescent="0.25">
      <c r="A205" s="265"/>
      <c r="B205" s="265"/>
      <c r="C205" s="265"/>
      <c r="D205" s="265"/>
      <c r="E205" s="355"/>
      <c r="F205" s="355"/>
      <c r="G205" s="266"/>
    </row>
    <row r="208" spans="1:7" x14ac:dyDescent="0.25">
      <c r="G208" s="259"/>
    </row>
    <row r="209" spans="1:7" x14ac:dyDescent="0.25">
      <c r="A209" s="258"/>
      <c r="B209" s="258"/>
      <c r="C209" s="258"/>
      <c r="D209" s="258"/>
      <c r="E209" s="258"/>
      <c r="F209" s="258"/>
      <c r="G209" s="258"/>
    </row>
    <row r="210" spans="1:7" x14ac:dyDescent="0.25">
      <c r="A210" s="258"/>
      <c r="B210" s="258"/>
      <c r="C210" s="258"/>
      <c r="D210" s="258"/>
      <c r="E210" s="258"/>
      <c r="F210" s="258"/>
      <c r="G210" s="258"/>
    </row>
    <row r="211" spans="1:7" x14ac:dyDescent="0.25">
      <c r="A211" s="258"/>
      <c r="B211" s="258"/>
      <c r="C211" s="258"/>
      <c r="D211" s="258"/>
      <c r="E211" s="258"/>
      <c r="F211" s="258"/>
      <c r="G211" s="258"/>
    </row>
    <row r="212" spans="1:7" x14ac:dyDescent="0.25">
      <c r="A212" s="258"/>
      <c r="B212" s="258"/>
      <c r="C212" s="258"/>
      <c r="D212" s="258"/>
      <c r="E212" s="258"/>
      <c r="F212" s="258"/>
      <c r="G212" s="258"/>
    </row>
    <row r="213" spans="1:7" x14ac:dyDescent="0.25">
      <c r="A213" s="258"/>
      <c r="B213" s="258"/>
      <c r="C213" s="258"/>
      <c r="D213" s="258"/>
      <c r="E213" s="258"/>
      <c r="F213" s="258"/>
      <c r="G213" s="264"/>
    </row>
    <row r="214" spans="1:7" x14ac:dyDescent="0.25">
      <c r="A214" s="258"/>
      <c r="B214" s="258"/>
      <c r="C214" s="258"/>
      <c r="D214" s="258"/>
      <c r="E214" s="258"/>
      <c r="F214" s="258"/>
      <c r="G214" s="264"/>
    </row>
    <row r="215" spans="1:7" x14ac:dyDescent="0.25">
      <c r="A215" s="258"/>
      <c r="B215" s="258"/>
      <c r="C215" s="258"/>
      <c r="D215" s="258"/>
      <c r="E215" s="258"/>
      <c r="F215" s="258"/>
      <c r="G215" s="258"/>
    </row>
    <row r="216" spans="1:7" x14ac:dyDescent="0.25">
      <c r="A216" s="258"/>
      <c r="B216" s="258"/>
      <c r="C216" s="258"/>
      <c r="D216" s="258"/>
      <c r="E216" s="258"/>
      <c r="F216" s="258"/>
      <c r="G216" s="258"/>
    </row>
    <row r="217" spans="1:7" x14ac:dyDescent="0.25">
      <c r="A217" s="258"/>
      <c r="B217" s="258"/>
      <c r="C217" s="258"/>
      <c r="D217" s="258"/>
      <c r="E217" s="258"/>
      <c r="F217" s="258"/>
      <c r="G217" s="258"/>
    </row>
    <row r="218" spans="1:7" x14ac:dyDescent="0.25">
      <c r="A218" s="258"/>
      <c r="B218" s="258"/>
      <c r="C218" s="258"/>
      <c r="D218" s="258"/>
      <c r="E218" s="258"/>
      <c r="F218" s="258"/>
      <c r="G218" s="258"/>
    </row>
    <row r="219" spans="1:7" x14ac:dyDescent="0.25">
      <c r="A219" s="258"/>
      <c r="B219" s="258"/>
      <c r="C219" s="258"/>
      <c r="D219" s="258"/>
      <c r="E219" s="258"/>
      <c r="F219" s="258"/>
      <c r="G219" s="258"/>
    </row>
    <row r="220" spans="1:7" x14ac:dyDescent="0.25">
      <c r="A220" s="258"/>
      <c r="B220" s="258"/>
      <c r="C220" s="258"/>
      <c r="D220" s="258"/>
      <c r="E220" s="258"/>
      <c r="F220" s="258"/>
      <c r="G220" s="258"/>
    </row>
    <row r="221" spans="1:7" x14ac:dyDescent="0.25">
      <c r="A221" s="258"/>
      <c r="B221" s="258"/>
      <c r="C221" s="258"/>
      <c r="D221" s="258"/>
      <c r="E221" s="258"/>
      <c r="F221" s="258"/>
      <c r="G221" s="258"/>
    </row>
    <row r="222" spans="1:7" x14ac:dyDescent="0.25">
      <c r="A222" s="258"/>
      <c r="B222" s="258"/>
      <c r="C222" s="258"/>
      <c r="D222" s="258"/>
      <c r="E222" s="258"/>
      <c r="F222" s="258"/>
      <c r="G222" s="258"/>
    </row>
    <row r="223" spans="1:7" x14ac:dyDescent="0.25">
      <c r="A223" s="258"/>
      <c r="B223" s="258"/>
      <c r="C223" s="258"/>
      <c r="D223" s="258"/>
      <c r="E223" s="258"/>
      <c r="F223" s="258"/>
      <c r="G223" s="258"/>
    </row>
    <row r="224" spans="1:7" x14ac:dyDescent="0.25">
      <c r="A224" s="258"/>
      <c r="B224" s="258"/>
      <c r="C224" s="258"/>
      <c r="D224" s="258"/>
      <c r="E224" s="258"/>
      <c r="F224" s="258"/>
      <c r="G224" s="264"/>
    </row>
    <row r="225" spans="1:7" x14ac:dyDescent="0.25">
      <c r="A225" s="258"/>
      <c r="B225" s="258"/>
      <c r="C225" s="258"/>
      <c r="D225" s="258"/>
      <c r="E225" s="258"/>
      <c r="F225" s="258"/>
      <c r="G225" s="264"/>
    </row>
    <row r="226" spans="1:7" x14ac:dyDescent="0.25">
      <c r="A226" s="258"/>
      <c r="B226" s="258"/>
      <c r="C226" s="258"/>
      <c r="D226" s="258"/>
      <c r="E226" s="258"/>
      <c r="F226" s="258"/>
      <c r="G226" s="264"/>
    </row>
    <row r="227" spans="1:7" x14ac:dyDescent="0.25">
      <c r="A227" s="258"/>
      <c r="B227" s="258"/>
      <c r="C227" s="258"/>
      <c r="D227" s="258"/>
      <c r="E227" s="258"/>
      <c r="F227" s="258"/>
      <c r="G227" s="264"/>
    </row>
    <row r="228" spans="1:7" x14ac:dyDescent="0.25">
      <c r="A228" s="258"/>
      <c r="B228" s="258"/>
      <c r="C228" s="258"/>
      <c r="D228" s="258"/>
      <c r="E228" s="258"/>
      <c r="F228" s="258"/>
      <c r="G228" s="264"/>
    </row>
    <row r="229" spans="1:7" x14ac:dyDescent="0.25">
      <c r="A229" s="258"/>
      <c r="B229" s="258"/>
      <c r="C229" s="258"/>
      <c r="D229" s="258"/>
      <c r="E229" s="258"/>
      <c r="F229" s="258"/>
      <c r="G229" s="264"/>
    </row>
    <row r="230" spans="1:7" x14ac:dyDescent="0.25">
      <c r="A230" s="258"/>
      <c r="B230" s="258"/>
      <c r="C230" s="258"/>
      <c r="D230" s="258"/>
      <c r="E230" s="258"/>
      <c r="F230" s="258"/>
      <c r="G230" s="264"/>
    </row>
    <row r="231" spans="1:7" x14ac:dyDescent="0.25">
      <c r="A231" s="258"/>
      <c r="B231" s="258"/>
      <c r="C231" s="258"/>
      <c r="D231" s="258"/>
      <c r="E231" s="258"/>
      <c r="F231" s="258"/>
      <c r="G231" s="264"/>
    </row>
    <row r="232" spans="1:7" x14ac:dyDescent="0.25">
      <c r="A232" s="258"/>
      <c r="B232" s="258"/>
      <c r="C232" s="258"/>
      <c r="D232" s="258"/>
      <c r="E232" s="258"/>
      <c r="F232" s="258"/>
      <c r="G232" s="264"/>
    </row>
    <row r="233" spans="1:7" x14ac:dyDescent="0.25">
      <c r="A233" s="258"/>
      <c r="B233" s="258"/>
      <c r="C233" s="258"/>
      <c r="D233" s="258"/>
      <c r="E233" s="258"/>
      <c r="F233" s="258"/>
      <c r="G233" s="264"/>
    </row>
    <row r="234" spans="1:7" x14ac:dyDescent="0.25">
      <c r="A234" s="258"/>
      <c r="B234" s="258"/>
      <c r="C234" s="258"/>
      <c r="D234" s="258"/>
      <c r="E234" s="258"/>
      <c r="F234" s="258"/>
      <c r="G234" s="264"/>
    </row>
    <row r="235" spans="1:7" x14ac:dyDescent="0.25">
      <c r="A235" s="258"/>
      <c r="B235" s="258"/>
      <c r="C235" s="258"/>
      <c r="D235" s="258"/>
      <c r="E235" s="258"/>
      <c r="F235" s="258"/>
      <c r="G235" s="264"/>
    </row>
    <row r="236" spans="1:7" x14ac:dyDescent="0.25">
      <c r="A236" s="258"/>
      <c r="B236" s="258"/>
      <c r="C236" s="258"/>
      <c r="D236" s="258"/>
      <c r="E236" s="258"/>
      <c r="F236" s="258"/>
      <c r="G236" s="264"/>
    </row>
    <row r="237" spans="1:7" x14ac:dyDescent="0.25">
      <c r="A237" s="258"/>
      <c r="B237" s="258"/>
      <c r="C237" s="258"/>
      <c r="D237" s="258"/>
      <c r="E237" s="258"/>
      <c r="F237" s="258"/>
      <c r="G237" s="264"/>
    </row>
    <row r="238" spans="1:7" x14ac:dyDescent="0.25">
      <c r="A238" s="258"/>
      <c r="B238" s="258"/>
      <c r="C238" s="258"/>
      <c r="D238" s="258"/>
      <c r="E238" s="258"/>
      <c r="F238" s="258"/>
      <c r="G238" s="264"/>
    </row>
    <row r="239" spans="1:7" x14ac:dyDescent="0.25">
      <c r="A239" s="258"/>
      <c r="B239" s="258"/>
      <c r="C239" s="258"/>
      <c r="D239" s="258"/>
      <c r="E239" s="258"/>
      <c r="F239" s="258"/>
      <c r="G239" s="264"/>
    </row>
    <row r="240" spans="1:7" x14ac:dyDescent="0.25">
      <c r="A240" s="258"/>
      <c r="B240" s="258"/>
      <c r="C240" s="258"/>
      <c r="D240" s="258"/>
      <c r="E240" s="258"/>
      <c r="F240" s="258"/>
      <c r="G240" s="264"/>
    </row>
    <row r="241" spans="1:7" x14ac:dyDescent="0.25">
      <c r="A241" s="258"/>
      <c r="B241" s="258"/>
      <c r="C241" s="258"/>
      <c r="D241" s="258"/>
      <c r="E241" s="258"/>
      <c r="F241" s="258"/>
      <c r="G241" s="264"/>
    </row>
    <row r="242" spans="1:7" x14ac:dyDescent="0.25">
      <c r="A242" s="258"/>
      <c r="B242" s="258"/>
      <c r="C242" s="258"/>
      <c r="D242" s="258"/>
      <c r="E242" s="258"/>
      <c r="F242" s="258"/>
      <c r="G242" s="264"/>
    </row>
    <row r="243" spans="1:7" x14ac:dyDescent="0.25">
      <c r="A243" s="258"/>
      <c r="B243" s="258"/>
      <c r="C243" s="258"/>
      <c r="D243" s="258"/>
      <c r="E243" s="258"/>
      <c r="F243" s="258"/>
      <c r="G243" s="264"/>
    </row>
  </sheetData>
  <protectedRanges>
    <protectedRange sqref="C15 F15 C22:C30 C59:C60 F59:F60 C62 F62 E63 E65:E67 E69:E71 C76:C80 F76 E82 C57 C158 F26 B203 F30 C102 B103:B105 C19:C20 C106:C108 F106:F108 F98 F100 E98:E101 C112 F116:F124 F158 E159:F167 E188:F190 E171:E173 C114:C124 F168:F174 C159:C174 F181 E182:F182 E192 F22 F24 C17 F19:F20 F126:F133 C126:C133 F175:F180 F191:F192 F82:F95 F137 F141 C175:C180 C88 C93:C95 C193 F156 F143 C33 F33 F38:F39 F147 F145 F149:F154 C156 F183:F187 C181:C192 C49 F49 F51:F55 C51:C55 F57" name="Intervalo1"/>
    <protectedRange sqref="C9" name="Intervalo1_1"/>
    <protectedRange sqref="C11" name="Intervalo1_2"/>
    <protectedRange sqref="C35 C38:C39 C41" name="Intervalo1_3"/>
    <protectedRange sqref="C36" name="Intervalo1_4"/>
    <protectedRange sqref="C43" name="Intervalo1_5"/>
    <protectedRange sqref="C45" name="Intervalo1_6"/>
    <protectedRange sqref="C47" name="Intervalo1_7"/>
  </protectedRanges>
  <mergeCells count="93">
    <mergeCell ref="D41:F41"/>
    <mergeCell ref="D84:F87"/>
    <mergeCell ref="E204:F205"/>
    <mergeCell ref="B195:F195"/>
    <mergeCell ref="B196:F196"/>
    <mergeCell ref="B197:F200"/>
    <mergeCell ref="E203:F203"/>
    <mergeCell ref="B190:E190"/>
    <mergeCell ref="B120:E120"/>
    <mergeCell ref="C122:F124"/>
    <mergeCell ref="C125:F125"/>
    <mergeCell ref="B122:B124"/>
    <mergeCell ref="C43:F43"/>
    <mergeCell ref="B160:E160"/>
    <mergeCell ref="B162:E162"/>
    <mergeCell ref="B84:C86"/>
    <mergeCell ref="C3:F4"/>
    <mergeCell ref="C5:F5"/>
    <mergeCell ref="B13:F13"/>
    <mergeCell ref="B14:F14"/>
    <mergeCell ref="B38:E39"/>
    <mergeCell ref="F38:F39"/>
    <mergeCell ref="B35:F35"/>
    <mergeCell ref="B36:F36"/>
    <mergeCell ref="B7:F7"/>
    <mergeCell ref="C9:F9"/>
    <mergeCell ref="C11:F11"/>
    <mergeCell ref="B93:C93"/>
    <mergeCell ref="B94:F94"/>
    <mergeCell ref="B67:C67"/>
    <mergeCell ref="B69:B70"/>
    <mergeCell ref="C69:F70"/>
    <mergeCell ref="C50:F50"/>
    <mergeCell ref="C56:F56"/>
    <mergeCell ref="C58:F58"/>
    <mergeCell ref="B61:F61"/>
    <mergeCell ref="E65:F65"/>
    <mergeCell ref="E66:F66"/>
    <mergeCell ref="B95:C95"/>
    <mergeCell ref="C17:E17"/>
    <mergeCell ref="C25:D25"/>
    <mergeCell ref="B164:C164"/>
    <mergeCell ref="B31:F31"/>
    <mergeCell ref="B21:F21"/>
    <mergeCell ref="C23:F23"/>
    <mergeCell ref="B27:C27"/>
    <mergeCell ref="B157:F157"/>
    <mergeCell ref="B33:E33"/>
    <mergeCell ref="E67:F67"/>
    <mergeCell ref="E68:F68"/>
    <mergeCell ref="D78:F80"/>
    <mergeCell ref="B28:F29"/>
    <mergeCell ref="C45:F45"/>
    <mergeCell ref="B110:F110"/>
    <mergeCell ref="B134:F134"/>
    <mergeCell ref="B139:F139"/>
    <mergeCell ref="C47:F47"/>
    <mergeCell ref="B182:E182"/>
    <mergeCell ref="B177:F177"/>
    <mergeCell ref="B180:F180"/>
    <mergeCell ref="C178:F179"/>
    <mergeCell ref="B176:E176"/>
    <mergeCell ref="B96:F96"/>
    <mergeCell ref="B98:E98"/>
    <mergeCell ref="C111:F111"/>
    <mergeCell ref="C112:F112"/>
    <mergeCell ref="B88:C88"/>
    <mergeCell ref="C113:F113"/>
    <mergeCell ref="B78:C80"/>
    <mergeCell ref="B188:E188"/>
    <mergeCell ref="B172:F172"/>
    <mergeCell ref="B173:C173"/>
    <mergeCell ref="B41:C41"/>
    <mergeCell ref="B166:B167"/>
    <mergeCell ref="C166:F167"/>
    <mergeCell ref="C81:F81"/>
    <mergeCell ref="B65:C65"/>
    <mergeCell ref="B82:C82"/>
    <mergeCell ref="B92:F92"/>
    <mergeCell ref="B151:C151"/>
    <mergeCell ref="B136:E137"/>
    <mergeCell ref="F136:F137"/>
    <mergeCell ref="B100:E100"/>
    <mergeCell ref="C102:F104"/>
    <mergeCell ref="C108:F108"/>
    <mergeCell ref="B126:B128"/>
    <mergeCell ref="B130:B132"/>
    <mergeCell ref="C130:F132"/>
    <mergeCell ref="E184:F186"/>
    <mergeCell ref="B184:D187"/>
    <mergeCell ref="B171:C171"/>
    <mergeCell ref="B169:E169"/>
    <mergeCell ref="C126:F128"/>
  </mergeCells>
  <conditionalFormatting sqref="B103:B105">
    <cfRule type="cellIs" dxfId="76" priority="48" operator="greaterThan">
      <formula>0</formula>
    </cfRule>
    <cfRule type="cellIs" dxfId="75" priority="47" operator="greaterThan">
      <formula>0</formula>
    </cfRule>
  </conditionalFormatting>
  <conditionalFormatting sqref="C9">
    <cfRule type="cellIs" dxfId="74" priority="142" operator="greaterThan">
      <formula>0</formula>
    </cfRule>
  </conditionalFormatting>
  <conditionalFormatting sqref="C11">
    <cfRule type="cellIs" dxfId="73" priority="140" operator="greaterThan">
      <formula>0</formula>
    </cfRule>
  </conditionalFormatting>
  <conditionalFormatting sqref="C15 F15 C19:C20 F19:F20 C22 F22 F24 F26 F82:F83 F93 F95 F129 F133 F141 F143 F145 F147 F156 B197:F200">
    <cfRule type="cellIs" dxfId="72" priority="206" operator="greaterThan">
      <formula>0</formula>
    </cfRule>
  </conditionalFormatting>
  <conditionalFormatting sqref="C15">
    <cfRule type="cellIs" dxfId="71" priority="208" operator="greaterThan">
      <formula>0</formula>
    </cfRule>
  </conditionalFormatting>
  <conditionalFormatting sqref="C17">
    <cfRule type="cellIs" dxfId="70" priority="116" operator="greaterThan">
      <formula>0</formula>
    </cfRule>
    <cfRule type="cellIs" dxfId="69" priority="115" operator="greaterThan">
      <formula>0</formula>
    </cfRule>
  </conditionalFormatting>
  <conditionalFormatting sqref="C23:C24">
    <cfRule type="cellIs" dxfId="68" priority="120" operator="greaterThan">
      <formula>0</formula>
    </cfRule>
  </conditionalFormatting>
  <conditionalFormatting sqref="C24:C26">
    <cfRule type="cellIs" dxfId="67" priority="117" operator="greaterThan">
      <formula>0</formula>
    </cfRule>
  </conditionalFormatting>
  <conditionalFormatting sqref="C25:C26">
    <cfRule type="cellIs" dxfId="66" priority="118" operator="greaterThan">
      <formula>0</formula>
    </cfRule>
  </conditionalFormatting>
  <conditionalFormatting sqref="C43">
    <cfRule type="cellIs" dxfId="65" priority="80" operator="greaterThan">
      <formula>0</formula>
    </cfRule>
    <cfRule type="cellIs" dxfId="64" priority="79" operator="greaterThan">
      <formula>0</formula>
    </cfRule>
  </conditionalFormatting>
  <conditionalFormatting sqref="C45">
    <cfRule type="cellIs" dxfId="63" priority="78" operator="greaterThan">
      <formula>0</formula>
    </cfRule>
    <cfRule type="cellIs" dxfId="62" priority="77" operator="greaterThan">
      <formula>0</formula>
    </cfRule>
  </conditionalFormatting>
  <conditionalFormatting sqref="C47">
    <cfRule type="cellIs" dxfId="61" priority="76" operator="greaterThan">
      <formula>0</formula>
    </cfRule>
    <cfRule type="cellIs" dxfId="60" priority="75" operator="greaterThan">
      <formula>0</formula>
    </cfRule>
  </conditionalFormatting>
  <conditionalFormatting sqref="C49 F49 C51:C55 F51:F55 C57 F57 C59:C60 F59:F60 C62 F62">
    <cfRule type="cellIs" dxfId="59" priority="60" operator="greaterThan">
      <formula>0</formula>
    </cfRule>
    <cfRule type="cellIs" dxfId="58" priority="59" operator="greaterThan">
      <formula>0</formula>
    </cfRule>
  </conditionalFormatting>
  <conditionalFormatting sqref="C77">
    <cfRule type="cellIs" dxfId="57" priority="56" operator="greaterThan">
      <formula>0</formula>
    </cfRule>
  </conditionalFormatting>
  <conditionalFormatting sqref="C102">
    <cfRule type="cellIs" dxfId="56" priority="50" operator="greaterThan">
      <formula>0</formula>
    </cfRule>
    <cfRule type="cellIs" dxfId="55" priority="49" operator="greaterThan">
      <formula>0</formula>
    </cfRule>
  </conditionalFormatting>
  <conditionalFormatting sqref="C106:C108">
    <cfRule type="cellIs" dxfId="54" priority="45" operator="greaterThan">
      <formula>0</formula>
    </cfRule>
    <cfRule type="cellIs" dxfId="53" priority="46" operator="greaterThan">
      <formula>0</formula>
    </cfRule>
  </conditionalFormatting>
  <conditionalFormatting sqref="C112 C115 C121:C122">
    <cfRule type="cellIs" dxfId="52" priority="38" operator="greaterThan">
      <formula>0</formula>
    </cfRule>
  </conditionalFormatting>
  <conditionalFormatting sqref="C114">
    <cfRule type="cellIs" dxfId="51" priority="3" operator="greaterThan">
      <formula>0</formula>
    </cfRule>
    <cfRule type="cellIs" dxfId="50" priority="4" operator="greaterThan">
      <formula>0</formula>
    </cfRule>
  </conditionalFormatting>
  <conditionalFormatting sqref="C116:C119">
    <cfRule type="cellIs" dxfId="49" priority="34" operator="greaterThan">
      <formula>0</formula>
    </cfRule>
    <cfRule type="cellIs" dxfId="48" priority="33" operator="greaterThan">
      <formula>0</formula>
    </cfRule>
  </conditionalFormatting>
  <conditionalFormatting sqref="C9:F9">
    <cfRule type="cellIs" dxfId="47" priority="141" operator="greaterThan">
      <formula>0</formula>
    </cfRule>
  </conditionalFormatting>
  <conditionalFormatting sqref="C11:F11">
    <cfRule type="cellIs" dxfId="46" priority="139" operator="greaterThan">
      <formula>0</formula>
    </cfRule>
  </conditionalFormatting>
  <conditionalFormatting sqref="C23:F23">
    <cfRule type="cellIs" dxfId="45" priority="119" operator="greaterThan">
      <formula>0</formula>
    </cfRule>
  </conditionalFormatting>
  <conditionalFormatting sqref="C77:F77 D78">
    <cfRule type="cellIs" dxfId="44" priority="55" operator="greaterThan">
      <formula>0</formula>
    </cfRule>
  </conditionalFormatting>
  <conditionalFormatting sqref="C112:F112 C115:F115 C121:C122">
    <cfRule type="cellIs" dxfId="43" priority="37" operator="greaterThan">
      <formula>0</formula>
    </cfRule>
  </conditionalFormatting>
  <conditionalFormatting sqref="E63 E65:E67 C76 F76">
    <cfRule type="cellIs" dxfId="42" priority="58" operator="greaterThan">
      <formula>0</formula>
    </cfRule>
  </conditionalFormatting>
  <conditionalFormatting sqref="E63 E65:F65 E66:E67 C76 F76">
    <cfRule type="cellIs" dxfId="41" priority="57" operator="greaterThan">
      <formula>0</formula>
    </cfRule>
  </conditionalFormatting>
  <conditionalFormatting sqref="E82">
    <cfRule type="cellIs" dxfId="40" priority="54" operator="greaterThan">
      <formula>0</formula>
    </cfRule>
    <cfRule type="cellIs" dxfId="39" priority="53" operator="greaterThan">
      <formula>0</formula>
    </cfRule>
  </conditionalFormatting>
  <conditionalFormatting sqref="E99">
    <cfRule type="cellIs" dxfId="38" priority="39" operator="greaterThan">
      <formula>0</formula>
    </cfRule>
    <cfRule type="cellIs" dxfId="37" priority="40" operator="greaterThan">
      <formula>0</formula>
    </cfRule>
  </conditionalFormatting>
  <conditionalFormatting sqref="E101">
    <cfRule type="cellIs" dxfId="36" priority="52" operator="greaterThan">
      <formula>0</formula>
    </cfRule>
    <cfRule type="cellIs" dxfId="35" priority="51" operator="greaterThan">
      <formula>0</formula>
    </cfRule>
  </conditionalFormatting>
  <conditionalFormatting sqref="E164">
    <cfRule type="cellIs" dxfId="34" priority="17" operator="greaterThan">
      <formula>0</formula>
    </cfRule>
    <cfRule type="cellIs" dxfId="33" priority="18" operator="greaterThan">
      <formula>0</formula>
    </cfRule>
  </conditionalFormatting>
  <conditionalFormatting sqref="E171 E173">
    <cfRule type="cellIs" dxfId="32" priority="2" operator="greaterThan">
      <formula>0</formula>
    </cfRule>
    <cfRule type="cellIs" dxfId="31" priority="1" operator="greaterThan">
      <formula>0</formula>
    </cfRule>
  </conditionalFormatting>
  <conditionalFormatting sqref="E189:F189">
    <cfRule type="cellIs" dxfId="30" priority="167" operator="greaterThan">
      <formula>0</formula>
    </cfRule>
    <cfRule type="cellIs" dxfId="29" priority="168" operator="greaterThan">
      <formula>0</formula>
    </cfRule>
  </conditionalFormatting>
  <conditionalFormatting sqref="F15 C19:C20 F19:F20 C22 F22 F24 F26 F82:F83 F93 F95 F129 F133 F141 F143 F145 F147 F156 B197:B198">
    <cfRule type="cellIs" dxfId="28" priority="209" operator="greaterThan">
      <formula>0</formula>
    </cfRule>
  </conditionalFormatting>
  <conditionalFormatting sqref="F33">
    <cfRule type="cellIs" dxfId="27" priority="82" operator="greaterThan">
      <formula>0</formula>
    </cfRule>
    <cfRule type="cellIs" dxfId="26" priority="81" operator="greaterThan">
      <formula>0</formula>
    </cfRule>
  </conditionalFormatting>
  <conditionalFormatting sqref="F38">
    <cfRule type="cellIs" dxfId="25" priority="66" operator="greaterThan">
      <formula>0</formula>
    </cfRule>
    <cfRule type="cellIs" dxfId="24" priority="65" operator="greaterThan">
      <formula>0</formula>
    </cfRule>
  </conditionalFormatting>
  <conditionalFormatting sqref="F88:F91">
    <cfRule type="cellIs" dxfId="23" priority="6" operator="greaterThan">
      <formula>0</formula>
    </cfRule>
    <cfRule type="cellIs" dxfId="22" priority="5" operator="greaterThan">
      <formula>0</formula>
    </cfRule>
  </conditionalFormatting>
  <conditionalFormatting sqref="F98 F100">
    <cfRule type="cellIs" dxfId="21" priority="41" operator="greaterThan">
      <formula>0</formula>
    </cfRule>
    <cfRule type="cellIs" dxfId="20" priority="42" operator="greaterThan">
      <formula>0</formula>
    </cfRule>
  </conditionalFormatting>
  <conditionalFormatting sqref="F106:F107">
    <cfRule type="cellIs" dxfId="19" priority="43" operator="greaterThan">
      <formula>0</formula>
    </cfRule>
    <cfRule type="cellIs" dxfId="18" priority="44" operator="greaterThan">
      <formula>0</formula>
    </cfRule>
  </conditionalFormatting>
  <conditionalFormatting sqref="F116:F121">
    <cfRule type="cellIs" dxfId="17" priority="30" operator="greaterThan">
      <formula>0</formula>
    </cfRule>
    <cfRule type="cellIs" dxfId="16" priority="29" operator="greaterThan">
      <formula>0</formula>
    </cfRule>
  </conditionalFormatting>
  <conditionalFormatting sqref="F149:F153">
    <cfRule type="cellIs" dxfId="15" priority="26" operator="greaterThan">
      <formula>0</formula>
    </cfRule>
    <cfRule type="cellIs" dxfId="14" priority="25" operator="greaterThan">
      <formula>0</formula>
    </cfRule>
  </conditionalFormatting>
  <conditionalFormatting sqref="F160">
    <cfRule type="cellIs" dxfId="13" priority="20" operator="greaterThan">
      <formula>0</formula>
    </cfRule>
    <cfRule type="cellIs" dxfId="12" priority="19" operator="greaterThan">
      <formula>0</formula>
    </cfRule>
  </conditionalFormatting>
  <conditionalFormatting sqref="F176">
    <cfRule type="cellIs" dxfId="11" priority="107" operator="greaterThan">
      <formula>0</formula>
    </cfRule>
    <cfRule type="cellIs" dxfId="10" priority="108" operator="greaterThan">
      <formula>0</formula>
    </cfRule>
  </conditionalFormatting>
  <conditionalFormatting sqref="F182">
    <cfRule type="cellIs" dxfId="9" priority="123" operator="greaterThan">
      <formula>0</formula>
    </cfRule>
    <cfRule type="cellIs" dxfId="8" priority="124" operator="greaterThan">
      <formula>0</formula>
    </cfRule>
  </conditionalFormatting>
  <conditionalFormatting sqref="F188">
    <cfRule type="cellIs" dxfId="7" priority="101" operator="greaterThan">
      <formula>0</formula>
    </cfRule>
    <cfRule type="cellIs" dxfId="6" priority="102" operator="greaterThan">
      <formula>0</formula>
    </cfRule>
  </conditionalFormatting>
  <conditionalFormatting sqref="F190">
    <cfRule type="cellIs" dxfId="5" priority="14" operator="greaterThan">
      <formula>0</formula>
    </cfRule>
    <cfRule type="cellIs" dxfId="4" priority="13" operator="greaterThan">
      <formula>0</formula>
    </cfRule>
  </conditionalFormatting>
  <conditionalFormatting sqref="F192">
    <cfRule type="cellIs" dxfId="3" priority="12" operator="greaterThan">
      <formula>0</formula>
    </cfRule>
    <cfRule type="cellIs" dxfId="2" priority="11" operator="greaterThan">
      <formula>0</formula>
    </cfRule>
  </conditionalFormatting>
  <dataValidations count="13">
    <dataValidation type="list" allowBlank="1" showInputMessage="1" showErrorMessage="1" sqref="C15" xr:uid="{00000000-0002-0000-0000-000008000000}">
      <formula1>$L$3:$L$5</formula1>
    </dataValidation>
    <dataValidation type="list" allowBlank="1" showInputMessage="1" showErrorMessage="1" sqref="F26 F22 F24 F20" xr:uid="{00000000-0002-0000-0000-000007000000}">
      <formula1>$L$13:$L$19</formula1>
    </dataValidation>
    <dataValidation type="list" allowBlank="1" showInputMessage="1" showErrorMessage="1" sqref="F15" xr:uid="{00000000-0002-0000-0000-000006000000}">
      <formula1>$L$7:$L$13</formula1>
    </dataValidation>
    <dataValidation type="list" allowBlank="1" showInputMessage="1" showErrorMessage="1" sqref="F33 E63 E82 F98 F100 F120 F151 E164 F160 F176 F182 F188 F190 F192 F38 F89" xr:uid="{37FC339F-652D-4762-A8A6-8A6AAB4FBD5E}">
      <formula1>$L$15:$L$16</formula1>
    </dataValidation>
    <dataValidation type="list" allowBlank="1" showInputMessage="1" showErrorMessage="1" sqref="C51" xr:uid="{B38F8211-BAD6-4AAC-AE76-148891350407}">
      <formula1>$L$18:$L$20</formula1>
    </dataValidation>
    <dataValidation type="list" allowBlank="1" showInputMessage="1" showErrorMessage="1" sqref="F57" xr:uid="{F1F3E3C1-5C14-46B3-8E34-C01BB734AFC3}">
      <formula1>$L$22:$L$23</formula1>
    </dataValidation>
    <dataValidation type="list" allowBlank="1" showInputMessage="1" showErrorMessage="1" sqref="C59:C60 C62" xr:uid="{162187D3-88DD-40DE-896E-7414C8D16AFE}">
      <formula1>$L$25:$L$28</formula1>
    </dataValidation>
    <dataValidation type="list" allowBlank="1" showInputMessage="1" showErrorMessage="1" sqref="F49" xr:uid="{5E5B2EC3-9788-4CDB-BAEA-FF27E50FDE8C}">
      <formula1>$L$30:$L$32</formula1>
    </dataValidation>
    <dataValidation type="list" allowBlank="1" showInputMessage="1" showErrorMessage="1" sqref="C76" xr:uid="{0BFBC875-9E1D-4C19-8BF9-E6889A75672C}">
      <formula1>$L$34:$L$35</formula1>
    </dataValidation>
    <dataValidation type="list" allowBlank="1" showInputMessage="1" showErrorMessage="1" sqref="F76" xr:uid="{A3208244-F369-486D-8B92-9510E464E483}">
      <formula1>$L$37:$L$39</formula1>
    </dataValidation>
    <dataValidation type="list" allowBlank="1" showInputMessage="1" showErrorMessage="1" sqref="F153" xr:uid="{80F6881D-1E21-4DE3-826E-6CD6446B44F7}">
      <formula1>$L$41:$L$44</formula1>
    </dataValidation>
    <dataValidation type="list" allowBlank="1" showInputMessage="1" showErrorMessage="1" sqref="E99 F152 E101" xr:uid="{00000000-0002-0000-0000-000001000000}">
      <formula1>#REF!</formula1>
    </dataValidation>
    <dataValidation type="list" allowBlank="1" showInputMessage="1" showErrorMessage="1" sqref="F116" xr:uid="{BB9C774B-1046-47AE-89E2-ED3C5B2CFF1E}">
      <formula1>$L$58:$L$66</formula1>
    </dataValidation>
  </dataValidations>
  <pageMargins left="0.23622047244094491" right="0.23622047244094491" top="0.35433070866141736" bottom="0.74803149606299213" header="0.31496062992125984" footer="0.31496062992125984"/>
  <pageSetup paperSize="9" scale="96" fitToHeight="100" orientation="portrait" horizontalDpi="4294967293" r:id="rId1"/>
  <headerFooter scaleWithDoc="0" alignWithMargins="0"/>
  <drawing r:id="rId2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13"/>
  <dimension ref="A1:H60"/>
  <sheetViews>
    <sheetView workbookViewId="0">
      <selection activeCell="C3" sqref="C3"/>
    </sheetView>
  </sheetViews>
  <sheetFormatPr defaultColWidth="11.42578125" defaultRowHeight="12.75" x14ac:dyDescent="0.2"/>
  <cols>
    <col min="1" max="1" width="3.42578125" style="188" customWidth="1"/>
    <col min="2" max="2" width="15.85546875" style="188" customWidth="1"/>
    <col min="3" max="3" width="10.7109375" style="188" customWidth="1"/>
    <col min="4" max="4" width="11.42578125" style="188" customWidth="1"/>
    <col min="5" max="5" width="3" style="188" customWidth="1"/>
    <col min="6" max="16384" width="11.42578125" style="188"/>
  </cols>
  <sheetData>
    <row r="1" spans="1:8" ht="13.5" thickBot="1" x14ac:dyDescent="0.25">
      <c r="B1" s="244"/>
      <c r="C1" s="244"/>
      <c r="D1" s="244"/>
      <c r="E1" s="244"/>
    </row>
    <row r="2" spans="1:8" ht="13.5" thickBot="1" x14ac:dyDescent="0.25">
      <c r="A2" s="245"/>
      <c r="B2" s="246" t="s">
        <v>906</v>
      </c>
      <c r="C2" s="247" t="e">
        <f>Parcelamento!B5</f>
        <v>#REF!</v>
      </c>
      <c r="D2" s="246" t="s">
        <v>907</v>
      </c>
      <c r="E2" s="248"/>
    </row>
    <row r="3" spans="1:8" ht="13.5" thickBot="1" x14ac:dyDescent="0.25">
      <c r="A3" s="245"/>
      <c r="B3" s="249"/>
      <c r="C3" s="249"/>
      <c r="D3" s="249"/>
      <c r="E3" s="248"/>
    </row>
    <row r="4" spans="1:8" ht="13.5" thickBot="1" x14ac:dyDescent="0.25">
      <c r="A4" s="245"/>
      <c r="B4" s="250" t="s">
        <v>908</v>
      </c>
      <c r="C4" s="246" t="s">
        <v>909</v>
      </c>
      <c r="D4" s="246" t="s">
        <v>910</v>
      </c>
      <c r="E4" s="248"/>
    </row>
    <row r="5" spans="1:8" x14ac:dyDescent="0.2">
      <c r="A5" s="245"/>
      <c r="B5" s="251">
        <v>1</v>
      </c>
      <c r="C5" s="252" t="e">
        <f t="shared" ref="C5:C16" si="0">($C$2/(1-(POWER(1+$C$2,-B5))))*(1/(1+($C$2*1)))</f>
        <v>#REF!</v>
      </c>
      <c r="D5" s="252" t="e">
        <f t="shared" ref="D5:D15" si="1">($C$2/(1-(POWER(1+$C$2,-B5))))*(1/(1+($C$2*0)))</f>
        <v>#REF!</v>
      </c>
      <c r="E5" s="253"/>
    </row>
    <row r="6" spans="1:8" x14ac:dyDescent="0.2">
      <c r="A6" s="245"/>
      <c r="B6" s="251">
        <v>2</v>
      </c>
      <c r="C6" s="252" t="e">
        <f t="shared" si="0"/>
        <v>#REF!</v>
      </c>
      <c r="D6" s="252" t="e">
        <f t="shared" si="1"/>
        <v>#REF!</v>
      </c>
      <c r="E6" s="253"/>
    </row>
    <row r="7" spans="1:8" x14ac:dyDescent="0.2">
      <c r="A7" s="245"/>
      <c r="B7" s="251">
        <v>3</v>
      </c>
      <c r="C7" s="252" t="e">
        <f t="shared" si="0"/>
        <v>#REF!</v>
      </c>
      <c r="D7" s="252" t="e">
        <f t="shared" si="1"/>
        <v>#REF!</v>
      </c>
      <c r="E7" s="253"/>
      <c r="H7" s="188" t="e">
        <f>(POWER(1+$C$2,-B5))</f>
        <v>#REF!</v>
      </c>
    </row>
    <row r="8" spans="1:8" x14ac:dyDescent="0.2">
      <c r="A8" s="245"/>
      <c r="B8" s="251">
        <v>4</v>
      </c>
      <c r="C8" s="252" t="e">
        <f t="shared" si="0"/>
        <v>#REF!</v>
      </c>
      <c r="D8" s="252" t="e">
        <f t="shared" si="1"/>
        <v>#REF!</v>
      </c>
      <c r="E8" s="253"/>
    </row>
    <row r="9" spans="1:8" x14ac:dyDescent="0.2">
      <c r="A9" s="245"/>
      <c r="B9" s="251">
        <v>5</v>
      </c>
      <c r="C9" s="252" t="e">
        <f t="shared" si="0"/>
        <v>#REF!</v>
      </c>
      <c r="D9" s="252" t="e">
        <f t="shared" si="1"/>
        <v>#REF!</v>
      </c>
      <c r="E9" s="253"/>
    </row>
    <row r="10" spans="1:8" x14ac:dyDescent="0.2">
      <c r="A10" s="245"/>
      <c r="B10" s="251">
        <v>6</v>
      </c>
      <c r="C10" s="252" t="e">
        <f t="shared" si="0"/>
        <v>#REF!</v>
      </c>
      <c r="D10" s="252" t="e">
        <f t="shared" si="1"/>
        <v>#REF!</v>
      </c>
      <c r="E10" s="253"/>
    </row>
    <row r="11" spans="1:8" x14ac:dyDescent="0.2">
      <c r="A11" s="245"/>
      <c r="B11" s="251">
        <v>7</v>
      </c>
      <c r="C11" s="252" t="e">
        <f t="shared" si="0"/>
        <v>#REF!</v>
      </c>
      <c r="D11" s="252" t="e">
        <f t="shared" si="1"/>
        <v>#REF!</v>
      </c>
      <c r="E11" s="253"/>
    </row>
    <row r="12" spans="1:8" x14ac:dyDescent="0.2">
      <c r="A12" s="245"/>
      <c r="B12" s="251">
        <v>8</v>
      </c>
      <c r="C12" s="252" t="e">
        <f t="shared" si="0"/>
        <v>#REF!</v>
      </c>
      <c r="D12" s="252" t="e">
        <f t="shared" si="1"/>
        <v>#REF!</v>
      </c>
      <c r="E12" s="253"/>
    </row>
    <row r="13" spans="1:8" x14ac:dyDescent="0.2">
      <c r="A13" s="245"/>
      <c r="B13" s="251">
        <v>9</v>
      </c>
      <c r="C13" s="252" t="e">
        <f t="shared" si="0"/>
        <v>#REF!</v>
      </c>
      <c r="D13" s="252" t="e">
        <f t="shared" si="1"/>
        <v>#REF!</v>
      </c>
      <c r="E13" s="253"/>
    </row>
    <row r="14" spans="1:8" x14ac:dyDescent="0.2">
      <c r="A14" s="245"/>
      <c r="B14" s="251">
        <v>10</v>
      </c>
      <c r="C14" s="252" t="e">
        <f t="shared" si="0"/>
        <v>#REF!</v>
      </c>
      <c r="D14" s="252" t="e">
        <f t="shared" si="1"/>
        <v>#REF!</v>
      </c>
      <c r="E14" s="253"/>
    </row>
    <row r="15" spans="1:8" x14ac:dyDescent="0.2">
      <c r="A15" s="245"/>
      <c r="B15" s="251">
        <v>11</v>
      </c>
      <c r="C15" s="252" t="e">
        <f t="shared" si="0"/>
        <v>#REF!</v>
      </c>
      <c r="D15" s="252" t="e">
        <f t="shared" si="1"/>
        <v>#REF!</v>
      </c>
      <c r="E15" s="253"/>
    </row>
    <row r="16" spans="1:8" x14ac:dyDescent="0.2">
      <c r="A16" s="245"/>
      <c r="B16" s="251">
        <v>12</v>
      </c>
      <c r="C16" s="252" t="e">
        <f t="shared" si="0"/>
        <v>#REF!</v>
      </c>
      <c r="D16" s="252"/>
      <c r="E16" s="253"/>
    </row>
    <row r="17" spans="1:5" ht="13.5" thickBot="1" x14ac:dyDescent="0.25">
      <c r="A17" s="245"/>
      <c r="B17" s="254"/>
      <c r="C17" s="254"/>
      <c r="D17" s="254"/>
      <c r="E17" s="248"/>
    </row>
    <row r="46" spans="6:6" x14ac:dyDescent="0.2">
      <c r="F46" s="255"/>
    </row>
    <row r="49" spans="6:7" x14ac:dyDescent="0.2">
      <c r="F49" s="256"/>
      <c r="G49" s="256"/>
    </row>
    <row r="50" spans="6:7" x14ac:dyDescent="0.2">
      <c r="F50" s="256"/>
      <c r="G50" s="256"/>
    </row>
    <row r="51" spans="6:7" x14ac:dyDescent="0.2">
      <c r="F51" s="256"/>
      <c r="G51" s="256"/>
    </row>
    <row r="52" spans="6:7" x14ac:dyDescent="0.2">
      <c r="F52" s="256"/>
      <c r="G52" s="256"/>
    </row>
    <row r="53" spans="6:7" x14ac:dyDescent="0.2">
      <c r="F53" s="256"/>
      <c r="G53" s="256"/>
    </row>
    <row r="54" spans="6:7" x14ac:dyDescent="0.2">
      <c r="F54" s="256"/>
      <c r="G54" s="256"/>
    </row>
    <row r="55" spans="6:7" x14ac:dyDescent="0.2">
      <c r="F55" s="256"/>
      <c r="G55" s="256"/>
    </row>
    <row r="56" spans="6:7" x14ac:dyDescent="0.2">
      <c r="F56" s="256"/>
      <c r="G56" s="256"/>
    </row>
    <row r="57" spans="6:7" x14ac:dyDescent="0.2">
      <c r="F57" s="256"/>
      <c r="G57" s="256"/>
    </row>
    <row r="58" spans="6:7" x14ac:dyDescent="0.2">
      <c r="F58" s="256"/>
      <c r="G58" s="256"/>
    </row>
    <row r="59" spans="6:7" x14ac:dyDescent="0.2">
      <c r="F59" s="256"/>
      <c r="G59" s="256"/>
    </row>
    <row r="60" spans="6:7" x14ac:dyDescent="0.2">
      <c r="F60" s="256"/>
      <c r="G60" s="256"/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:L176"/>
  <sheetViews>
    <sheetView workbookViewId="0">
      <selection activeCell="H24" sqref="H24"/>
    </sheetView>
  </sheetViews>
  <sheetFormatPr defaultRowHeight="15" x14ac:dyDescent="0.25"/>
  <cols>
    <col min="1" max="2" width="14.28515625" style="2" bestFit="1" customWidth="1"/>
    <col min="3" max="3" width="11.5703125" bestFit="1" customWidth="1"/>
    <col min="4" max="4" width="10.140625" style="1" bestFit="1" customWidth="1"/>
    <col min="5" max="5" width="12.85546875" bestFit="1" customWidth="1"/>
    <col min="6" max="6" width="12.42578125" bestFit="1" customWidth="1"/>
    <col min="8" max="9" width="18.85546875" customWidth="1"/>
    <col min="10" max="10" width="14.7109375" customWidth="1"/>
  </cols>
  <sheetData>
    <row r="1" spans="1:12" ht="16.5" thickBot="1" x14ac:dyDescent="0.3">
      <c r="A1" s="365" t="s">
        <v>10</v>
      </c>
      <c r="B1" s="366"/>
      <c r="C1" s="366"/>
      <c r="D1" s="366"/>
      <c r="E1" s="366"/>
      <c r="F1" s="367"/>
      <c r="H1" s="368" t="s">
        <v>6</v>
      </c>
      <c r="I1" s="369"/>
      <c r="J1" s="370"/>
      <c r="K1" s="29"/>
      <c r="L1" s="29"/>
    </row>
    <row r="2" spans="1:12" ht="15.75" thickBot="1" x14ac:dyDescent="0.3">
      <c r="A2" s="19" t="s">
        <v>3</v>
      </c>
      <c r="B2" s="20" t="s">
        <v>4</v>
      </c>
      <c r="C2" s="21" t="s">
        <v>0</v>
      </c>
      <c r="D2" s="21" t="s">
        <v>1</v>
      </c>
      <c r="E2" s="21" t="s">
        <v>5</v>
      </c>
      <c r="F2" s="22" t="s">
        <v>2</v>
      </c>
      <c r="H2" s="30" t="s">
        <v>3</v>
      </c>
      <c r="I2" s="26" t="s">
        <v>4</v>
      </c>
      <c r="J2" s="31" t="s">
        <v>1</v>
      </c>
    </row>
    <row r="3" spans="1:12" x14ac:dyDescent="0.25">
      <c r="A3" s="4">
        <v>2500000</v>
      </c>
      <c r="B3" s="5">
        <v>4000000</v>
      </c>
      <c r="C3" s="5">
        <v>25000</v>
      </c>
      <c r="D3" s="11">
        <v>4.6730000000000001E-3</v>
      </c>
      <c r="E3" s="11">
        <v>0</v>
      </c>
      <c r="F3" s="23">
        <v>4.6730000000000001E-3</v>
      </c>
      <c r="H3" s="6">
        <v>0</v>
      </c>
      <c r="I3" s="7">
        <v>1800000</v>
      </c>
      <c r="J3" s="32">
        <v>0.01</v>
      </c>
    </row>
    <row r="4" spans="1:12" x14ac:dyDescent="0.25">
      <c r="A4" s="6">
        <f>A3</f>
        <v>2500000</v>
      </c>
      <c r="B4" s="7">
        <f>B3</f>
        <v>4000000</v>
      </c>
      <c r="C4" s="7">
        <v>35000</v>
      </c>
      <c r="D4" s="10">
        <v>4.5789999999999997E-3</v>
      </c>
      <c r="E4" s="12">
        <v>0</v>
      </c>
      <c r="F4" s="24">
        <v>4.5789999999999997E-3</v>
      </c>
      <c r="H4" s="6">
        <f>I3+1</f>
        <v>1800001</v>
      </c>
      <c r="I4" s="7">
        <v>300000000</v>
      </c>
      <c r="J4" s="32">
        <v>5.9999999999999995E-4</v>
      </c>
    </row>
    <row r="5" spans="1:12" ht="15.75" thickBot="1" x14ac:dyDescent="0.3">
      <c r="A5" s="8">
        <f>A4</f>
        <v>2500000</v>
      </c>
      <c r="B5" s="9">
        <f>B4</f>
        <v>4000000</v>
      </c>
      <c r="C5" s="9">
        <v>65000</v>
      </c>
      <c r="D5" s="13">
        <v>4.4549999999999998E-3</v>
      </c>
      <c r="E5" s="14">
        <v>0</v>
      </c>
      <c r="F5" s="25">
        <v>4.4549999999999998E-3</v>
      </c>
      <c r="H5" s="6"/>
      <c r="I5" s="7"/>
      <c r="J5" s="33"/>
    </row>
    <row r="6" spans="1:12" x14ac:dyDescent="0.25">
      <c r="A6" s="4">
        <v>4000001</v>
      </c>
      <c r="B6" s="5">
        <v>5000000</v>
      </c>
      <c r="C6" s="15">
        <f>C4</f>
        <v>35000</v>
      </c>
      <c r="D6" s="16">
        <v>4.5789999999999997E-3</v>
      </c>
      <c r="E6" s="11">
        <v>0</v>
      </c>
      <c r="F6" s="23">
        <v>4.5789999999999997E-3</v>
      </c>
      <c r="H6" s="30" t="s">
        <v>3</v>
      </c>
      <c r="I6" s="26" t="s">
        <v>4</v>
      </c>
      <c r="J6" s="31" t="s">
        <v>7</v>
      </c>
    </row>
    <row r="7" spans="1:12" x14ac:dyDescent="0.25">
      <c r="A7" s="6">
        <f>A6</f>
        <v>4000001</v>
      </c>
      <c r="B7" s="7">
        <f>B6</f>
        <v>5000000</v>
      </c>
      <c r="C7" s="17">
        <f>C5</f>
        <v>65000</v>
      </c>
      <c r="D7" s="10">
        <v>4.3959999999999997E-3</v>
      </c>
      <c r="E7" s="12">
        <v>0</v>
      </c>
      <c r="F7" s="24">
        <v>4.3959999999999997E-3</v>
      </c>
      <c r="H7" s="6">
        <v>0</v>
      </c>
      <c r="I7" s="7">
        <v>999999</v>
      </c>
      <c r="J7" s="34">
        <v>1500</v>
      </c>
    </row>
    <row r="8" spans="1:12" ht="15.75" thickBot="1" x14ac:dyDescent="0.3">
      <c r="A8" s="8">
        <f>A7</f>
        <v>4000001</v>
      </c>
      <c r="B8" s="9">
        <f>B7</f>
        <v>5000000</v>
      </c>
      <c r="C8" s="18">
        <v>80000</v>
      </c>
      <c r="D8" s="13">
        <v>4.1799999999999997E-3</v>
      </c>
      <c r="E8" s="14">
        <v>0</v>
      </c>
      <c r="F8" s="25">
        <v>4.1799999999999997E-3</v>
      </c>
      <c r="H8" s="6">
        <f>I7+1</f>
        <v>1000000</v>
      </c>
      <c r="I8" s="7">
        <v>2000000</v>
      </c>
      <c r="J8" s="34">
        <v>2000</v>
      </c>
    </row>
    <row r="9" spans="1:12" x14ac:dyDescent="0.25">
      <c r="A9" s="4">
        <f>B8+1</f>
        <v>5000001</v>
      </c>
      <c r="B9" s="5">
        <v>7500000</v>
      </c>
      <c r="C9" s="15">
        <v>45000</v>
      </c>
      <c r="D9" s="16">
        <v>4.2659999999999998E-3</v>
      </c>
      <c r="E9" s="11">
        <v>8.1899999999999996E-4</v>
      </c>
      <c r="F9" s="23">
        <v>3.4129999999999998E-3</v>
      </c>
      <c r="G9" s="3"/>
      <c r="H9" s="35">
        <f>I8+1</f>
        <v>2000001</v>
      </c>
      <c r="I9" s="17">
        <f>I4</f>
        <v>300000000</v>
      </c>
      <c r="J9" s="34">
        <v>3000</v>
      </c>
    </row>
    <row r="10" spans="1:12" ht="15.75" customHeight="1" x14ac:dyDescent="0.25">
      <c r="A10" s="6">
        <f>A9</f>
        <v>5000001</v>
      </c>
      <c r="B10" s="7">
        <f>B9</f>
        <v>7500000</v>
      </c>
      <c r="C10" s="17">
        <v>75000</v>
      </c>
      <c r="D10" s="10">
        <v>4.0949999999999997E-3</v>
      </c>
      <c r="E10" s="12">
        <v>8.1899999999999996E-4</v>
      </c>
      <c r="F10" s="24">
        <v>3.2759999999999998E-3</v>
      </c>
      <c r="H10" s="359" t="s">
        <v>8</v>
      </c>
      <c r="I10" s="360"/>
      <c r="J10" s="361"/>
    </row>
    <row r="11" spans="1:12" ht="15.75" thickBot="1" x14ac:dyDescent="0.3">
      <c r="A11" s="8">
        <f>A10</f>
        <v>5000001</v>
      </c>
      <c r="B11" s="9">
        <f>B10</f>
        <v>7500000</v>
      </c>
      <c r="C11" s="18">
        <v>90000</v>
      </c>
      <c r="D11" s="13">
        <v>3.9719999999999998E-3</v>
      </c>
      <c r="E11" s="14">
        <v>8.1899999999999996E-4</v>
      </c>
      <c r="F11" s="25">
        <v>3.1779999999999998E-3</v>
      </c>
      <c r="H11" s="362"/>
      <c r="I11" s="363"/>
      <c r="J11" s="364"/>
    </row>
    <row r="12" spans="1:12" ht="15.75" thickBot="1" x14ac:dyDescent="0.3">
      <c r="A12" s="6">
        <f>B11+1</f>
        <v>7500001</v>
      </c>
      <c r="B12" s="7">
        <v>10000000</v>
      </c>
      <c r="C12" s="17">
        <v>60000</v>
      </c>
      <c r="D12" s="10">
        <v>4.15E-3</v>
      </c>
      <c r="E12" s="12">
        <v>8.1300000000000003E-4</v>
      </c>
      <c r="F12" s="24">
        <v>3.32E-3</v>
      </c>
    </row>
    <row r="13" spans="1:12" x14ac:dyDescent="0.25">
      <c r="A13" s="6">
        <f>A12</f>
        <v>7500001</v>
      </c>
      <c r="B13" s="7">
        <f>B12</f>
        <v>10000000</v>
      </c>
      <c r="C13" s="17">
        <v>90000</v>
      </c>
      <c r="D13" s="10">
        <v>4.0670000000000003E-3</v>
      </c>
      <c r="E13" s="12">
        <v>8.1300000000000003E-4</v>
      </c>
      <c r="F13" s="24">
        <v>3.2539999999999999E-3</v>
      </c>
      <c r="H13" s="368" t="s">
        <v>9</v>
      </c>
      <c r="I13" s="369"/>
      <c r="J13" s="370"/>
    </row>
    <row r="14" spans="1:12" ht="15.75" thickBot="1" x14ac:dyDescent="0.3">
      <c r="A14" s="6">
        <f>A13</f>
        <v>7500001</v>
      </c>
      <c r="B14" s="7">
        <f>B13</f>
        <v>10000000</v>
      </c>
      <c r="C14" s="17">
        <v>120000</v>
      </c>
      <c r="D14" s="10">
        <v>3.9709999999999997E-3</v>
      </c>
      <c r="E14" s="12">
        <v>8.1300000000000003E-4</v>
      </c>
      <c r="F14" s="24">
        <v>3.1770000000000001E-3</v>
      </c>
      <c r="H14" s="30" t="s">
        <v>3</v>
      </c>
      <c r="I14" s="26" t="s">
        <v>4</v>
      </c>
      <c r="J14" s="31" t="s">
        <v>1</v>
      </c>
    </row>
    <row r="15" spans="1:12" x14ac:dyDescent="0.25">
      <c r="A15" s="4">
        <f>B14+1</f>
        <v>10000001</v>
      </c>
      <c r="B15" s="5">
        <v>15000000</v>
      </c>
      <c r="C15" s="15">
        <v>80000</v>
      </c>
      <c r="D15" s="16">
        <v>3.8709999999999999E-3</v>
      </c>
      <c r="E15" s="11">
        <v>7.5900000000000002E-4</v>
      </c>
      <c r="F15" s="23">
        <v>3.0969999999999999E-3</v>
      </c>
      <c r="H15" s="6">
        <v>0</v>
      </c>
      <c r="I15" s="7">
        <v>1500000</v>
      </c>
      <c r="J15" s="32">
        <v>1.1999999999999999E-3</v>
      </c>
    </row>
    <row r="16" spans="1:12" x14ac:dyDescent="0.25">
      <c r="A16" s="6">
        <f>A15</f>
        <v>10000001</v>
      </c>
      <c r="B16" s="7">
        <f>B15</f>
        <v>15000000</v>
      </c>
      <c r="C16" s="17">
        <v>120000</v>
      </c>
      <c r="D16" s="10">
        <v>3.7940000000000001E-3</v>
      </c>
      <c r="E16" s="12">
        <v>7.5900000000000002E-4</v>
      </c>
      <c r="F16" s="24">
        <v>3.0349999999999999E-3</v>
      </c>
      <c r="H16" s="6">
        <f>I15+1</f>
        <v>1500001</v>
      </c>
      <c r="I16" s="7">
        <v>300000000</v>
      </c>
      <c r="J16" s="32">
        <v>7.2000000000000005E-4</v>
      </c>
    </row>
    <row r="17" spans="1:10" ht="15.75" thickBot="1" x14ac:dyDescent="0.3">
      <c r="A17" s="8">
        <f>A16</f>
        <v>10000001</v>
      </c>
      <c r="B17" s="9">
        <f>B16</f>
        <v>15000000</v>
      </c>
      <c r="C17" s="18">
        <v>160000</v>
      </c>
      <c r="D17" s="13">
        <v>3.7039999999999998E-3</v>
      </c>
      <c r="E17" s="14">
        <v>7.5900000000000002E-4</v>
      </c>
      <c r="F17" s="25">
        <v>2.9640000000000001E-3</v>
      </c>
      <c r="H17" s="6"/>
      <c r="I17" s="7"/>
      <c r="J17" s="33"/>
    </row>
    <row r="18" spans="1:10" x14ac:dyDescent="0.25">
      <c r="A18" s="6">
        <f>B17+1</f>
        <v>15000001</v>
      </c>
      <c r="B18" s="7">
        <v>20000000</v>
      </c>
      <c r="C18" s="17">
        <v>12000</v>
      </c>
      <c r="D18" s="10">
        <v>3.6870000000000002E-3</v>
      </c>
      <c r="E18" s="12">
        <v>7.2300000000000001E-4</v>
      </c>
      <c r="F18" s="24">
        <v>2.9489999999999998E-3</v>
      </c>
      <c r="H18" s="30" t="s">
        <v>3</v>
      </c>
      <c r="I18" s="26" t="s">
        <v>4</v>
      </c>
      <c r="J18" s="31" t="s">
        <v>7</v>
      </c>
    </row>
    <row r="19" spans="1:10" x14ac:dyDescent="0.25">
      <c r="A19" s="6">
        <f>A18</f>
        <v>15000001</v>
      </c>
      <c r="B19" s="7">
        <f>B18</f>
        <v>20000000</v>
      </c>
      <c r="C19" s="17">
        <v>160000</v>
      </c>
      <c r="D19" s="10">
        <v>3.6129999999999999E-3</v>
      </c>
      <c r="E19" s="12">
        <v>7.2300000000000001E-4</v>
      </c>
      <c r="F19" s="24">
        <v>2.8900000000000002E-3</v>
      </c>
      <c r="H19" s="6">
        <v>0</v>
      </c>
      <c r="I19" s="7">
        <v>999999</v>
      </c>
      <c r="J19" s="34">
        <v>2500</v>
      </c>
    </row>
    <row r="20" spans="1:10" ht="15.75" thickBot="1" x14ac:dyDescent="0.3">
      <c r="A20" s="6">
        <f>A19</f>
        <v>15000001</v>
      </c>
      <c r="B20" s="7">
        <f>B19</f>
        <v>20000000</v>
      </c>
      <c r="C20" s="17">
        <v>20000</v>
      </c>
      <c r="D20" s="10">
        <v>3.5279999999999999E-3</v>
      </c>
      <c r="E20" s="12">
        <v>7.2300000000000001E-4</v>
      </c>
      <c r="F20" s="24">
        <v>2.8219999999999999E-3</v>
      </c>
      <c r="H20" s="6">
        <f>I19+1</f>
        <v>1000000</v>
      </c>
      <c r="I20" s="7">
        <v>2000000</v>
      </c>
      <c r="J20" s="34">
        <v>3000</v>
      </c>
    </row>
    <row r="21" spans="1:10" x14ac:dyDescent="0.25">
      <c r="A21" s="4">
        <f>B20+1</f>
        <v>20000001</v>
      </c>
      <c r="B21" s="5">
        <v>30000000</v>
      </c>
      <c r="C21" s="15">
        <v>160000</v>
      </c>
      <c r="D21" s="16">
        <v>3.5109999999999998E-3</v>
      </c>
      <c r="E21" s="11">
        <v>6.8800000000000003E-4</v>
      </c>
      <c r="F21" s="23">
        <v>2.8089999999999999E-3</v>
      </c>
      <c r="H21" s="35">
        <f>I20+1</f>
        <v>2000001</v>
      </c>
      <c r="I21" s="17">
        <f>I16</f>
        <v>300000000</v>
      </c>
      <c r="J21" s="34">
        <v>4000</v>
      </c>
    </row>
    <row r="22" spans="1:10" x14ac:dyDescent="0.25">
      <c r="A22" s="6">
        <f>A21</f>
        <v>20000001</v>
      </c>
      <c r="B22" s="7">
        <f>B21</f>
        <v>30000000</v>
      </c>
      <c r="C22" s="17">
        <v>20000</v>
      </c>
      <c r="D22" s="10">
        <v>3.441E-3</v>
      </c>
      <c r="E22" s="12">
        <v>6.8800000000000003E-4</v>
      </c>
      <c r="F22" s="24">
        <v>2.7529999999999998E-3</v>
      </c>
      <c r="H22" s="359" t="s">
        <v>8</v>
      </c>
      <c r="I22" s="360"/>
      <c r="J22" s="361"/>
    </row>
    <row r="23" spans="1:10" ht="15.75" thickBot="1" x14ac:dyDescent="0.3">
      <c r="A23" s="8">
        <f>A22</f>
        <v>20000001</v>
      </c>
      <c r="B23" s="9">
        <f>B22</f>
        <v>30000000</v>
      </c>
      <c r="C23" s="18">
        <v>30000</v>
      </c>
      <c r="D23" s="13">
        <v>3.3600000000000001E-3</v>
      </c>
      <c r="E23" s="14">
        <v>6.8800000000000003E-4</v>
      </c>
      <c r="F23" s="25">
        <v>2.6879999999999999E-3</v>
      </c>
      <c r="H23" s="362"/>
      <c r="I23" s="363"/>
      <c r="J23" s="364"/>
    </row>
    <row r="24" spans="1:10" x14ac:dyDescent="0.25">
      <c r="A24" s="4">
        <f>B23+1</f>
        <v>30000001</v>
      </c>
      <c r="B24" s="5">
        <v>50000000</v>
      </c>
      <c r="C24" s="15">
        <v>20000</v>
      </c>
      <c r="D24" s="16">
        <v>3.5109999999999998E-3</v>
      </c>
      <c r="E24" s="11">
        <v>6.8800000000000003E-4</v>
      </c>
      <c r="F24" s="23">
        <v>2.8089999999999999E-3</v>
      </c>
    </row>
    <row r="25" spans="1:10" x14ac:dyDescent="0.25">
      <c r="A25" s="6">
        <f>A24</f>
        <v>30000001</v>
      </c>
      <c r="B25" s="7">
        <f>B24</f>
        <v>50000000</v>
      </c>
      <c r="C25" s="17">
        <v>30000</v>
      </c>
      <c r="D25" s="10">
        <v>3.441E-3</v>
      </c>
      <c r="E25" s="12">
        <v>6.8800000000000003E-4</v>
      </c>
      <c r="F25" s="24">
        <v>2.7529999999999998E-3</v>
      </c>
    </row>
    <row r="26" spans="1:10" ht="15.75" thickBot="1" x14ac:dyDescent="0.3">
      <c r="A26" s="8">
        <f>A25</f>
        <v>30000001</v>
      </c>
      <c r="B26" s="9">
        <f>B25</f>
        <v>50000000</v>
      </c>
      <c r="C26" s="18">
        <v>350000</v>
      </c>
      <c r="D26" s="13">
        <v>3.3600000000000001E-3</v>
      </c>
      <c r="E26" s="14">
        <v>6.8800000000000003E-4</v>
      </c>
      <c r="F26" s="25">
        <v>2.6879999999999999E-3</v>
      </c>
    </row>
    <row r="27" spans="1:10" x14ac:dyDescent="0.25">
      <c r="D27" s="10"/>
      <c r="E27" s="3"/>
      <c r="F27" s="3"/>
    </row>
    <row r="28" spans="1:10" x14ac:dyDescent="0.25">
      <c r="D28" s="10"/>
      <c r="E28" s="3"/>
      <c r="F28" s="3"/>
    </row>
    <row r="29" spans="1:10" x14ac:dyDescent="0.25">
      <c r="D29" s="10"/>
      <c r="E29" s="3"/>
      <c r="F29" s="3"/>
    </row>
    <row r="30" spans="1:10" x14ac:dyDescent="0.25">
      <c r="D30" s="10"/>
      <c r="E30" s="3"/>
      <c r="F30" s="3"/>
    </row>
    <row r="31" spans="1:10" x14ac:dyDescent="0.25">
      <c r="D31" s="10"/>
      <c r="E31" s="3"/>
      <c r="F31" s="3"/>
    </row>
    <row r="32" spans="1:10" x14ac:dyDescent="0.25">
      <c r="D32" s="10"/>
      <c r="E32" s="3"/>
      <c r="F32" s="3"/>
    </row>
    <row r="33" spans="4:6" x14ac:dyDescent="0.25">
      <c r="D33" s="10"/>
      <c r="E33" s="3"/>
      <c r="F33" s="3"/>
    </row>
    <row r="34" spans="4:6" x14ac:dyDescent="0.25">
      <c r="D34" s="10"/>
      <c r="E34" s="3"/>
      <c r="F34" s="3"/>
    </row>
    <row r="35" spans="4:6" x14ac:dyDescent="0.25">
      <c r="D35" s="10"/>
      <c r="E35" s="3"/>
      <c r="F35" s="3"/>
    </row>
    <row r="36" spans="4:6" x14ac:dyDescent="0.25">
      <c r="D36" s="10"/>
      <c r="E36" s="3"/>
      <c r="F36" s="3"/>
    </row>
    <row r="37" spans="4:6" x14ac:dyDescent="0.25">
      <c r="D37" s="10"/>
      <c r="E37" s="3"/>
      <c r="F37" s="3"/>
    </row>
    <row r="38" spans="4:6" x14ac:dyDescent="0.25">
      <c r="D38" s="10"/>
      <c r="E38" s="3"/>
      <c r="F38" s="3"/>
    </row>
    <row r="39" spans="4:6" x14ac:dyDescent="0.25">
      <c r="D39" s="10"/>
      <c r="E39" s="3"/>
      <c r="F39" s="3"/>
    </row>
    <row r="40" spans="4:6" x14ac:dyDescent="0.25">
      <c r="D40" s="10"/>
      <c r="E40" s="3"/>
      <c r="F40" s="3"/>
    </row>
    <row r="41" spans="4:6" x14ac:dyDescent="0.25">
      <c r="D41" s="10"/>
      <c r="E41" s="3"/>
      <c r="F41" s="3"/>
    </row>
    <row r="42" spans="4:6" x14ac:dyDescent="0.25">
      <c r="D42" s="10"/>
      <c r="E42" s="3"/>
      <c r="F42" s="3"/>
    </row>
    <row r="43" spans="4:6" x14ac:dyDescent="0.25">
      <c r="D43" s="10"/>
      <c r="E43" s="3"/>
      <c r="F43" s="3"/>
    </row>
    <row r="44" spans="4:6" x14ac:dyDescent="0.25">
      <c r="D44" s="10"/>
      <c r="E44" s="3"/>
      <c r="F44" s="3"/>
    </row>
    <row r="45" spans="4:6" x14ac:dyDescent="0.25">
      <c r="D45" s="10"/>
      <c r="E45" s="3"/>
      <c r="F45" s="3"/>
    </row>
    <row r="46" spans="4:6" x14ac:dyDescent="0.25">
      <c r="D46" s="10"/>
      <c r="E46" s="3"/>
      <c r="F46" s="3"/>
    </row>
    <row r="47" spans="4:6" x14ac:dyDescent="0.25">
      <c r="D47" s="10"/>
      <c r="E47" s="3"/>
      <c r="F47" s="3"/>
    </row>
    <row r="48" spans="4:6" x14ac:dyDescent="0.25">
      <c r="D48" s="10"/>
      <c r="E48" s="3"/>
      <c r="F48" s="3"/>
    </row>
    <row r="49" spans="4:6" x14ac:dyDescent="0.25">
      <c r="D49" s="10"/>
      <c r="E49" s="3"/>
      <c r="F49" s="3"/>
    </row>
    <row r="50" spans="4:6" x14ac:dyDescent="0.25">
      <c r="D50" s="10"/>
      <c r="E50" s="3"/>
      <c r="F50" s="3"/>
    </row>
    <row r="51" spans="4:6" x14ac:dyDescent="0.25">
      <c r="D51" s="10"/>
      <c r="E51" s="3"/>
      <c r="F51" s="3"/>
    </row>
    <row r="52" spans="4:6" x14ac:dyDescent="0.25">
      <c r="D52" s="10"/>
      <c r="E52" s="3"/>
      <c r="F52" s="3"/>
    </row>
    <row r="53" spans="4:6" x14ac:dyDescent="0.25">
      <c r="D53" s="10"/>
      <c r="E53" s="3"/>
      <c r="F53" s="3"/>
    </row>
    <row r="54" spans="4:6" x14ac:dyDescent="0.25">
      <c r="D54" s="10"/>
      <c r="E54" s="3"/>
      <c r="F54" s="3"/>
    </row>
    <row r="55" spans="4:6" x14ac:dyDescent="0.25">
      <c r="D55" s="10"/>
      <c r="E55" s="3"/>
      <c r="F55" s="3"/>
    </row>
    <row r="56" spans="4:6" x14ac:dyDescent="0.25">
      <c r="D56" s="10"/>
      <c r="E56" s="3"/>
      <c r="F56" s="3"/>
    </row>
    <row r="57" spans="4:6" x14ac:dyDescent="0.25">
      <c r="D57" s="10"/>
      <c r="E57" s="3"/>
      <c r="F57" s="3"/>
    </row>
    <row r="58" spans="4:6" x14ac:dyDescent="0.25">
      <c r="D58" s="10"/>
      <c r="E58" s="3"/>
      <c r="F58" s="3"/>
    </row>
    <row r="59" spans="4:6" x14ac:dyDescent="0.25">
      <c r="D59" s="10"/>
      <c r="E59" s="3"/>
      <c r="F59" s="3"/>
    </row>
    <row r="60" spans="4:6" x14ac:dyDescent="0.25">
      <c r="D60" s="10"/>
      <c r="E60" s="3"/>
      <c r="F60" s="3"/>
    </row>
    <row r="61" spans="4:6" x14ac:dyDescent="0.25">
      <c r="D61" s="10"/>
      <c r="E61" s="3"/>
      <c r="F61" s="3"/>
    </row>
    <row r="62" spans="4:6" x14ac:dyDescent="0.25">
      <c r="D62" s="10"/>
      <c r="E62" s="3"/>
      <c r="F62" s="3"/>
    </row>
    <row r="63" spans="4:6" x14ac:dyDescent="0.25">
      <c r="D63" s="10"/>
      <c r="E63" s="3"/>
      <c r="F63" s="3"/>
    </row>
    <row r="64" spans="4:6" x14ac:dyDescent="0.25">
      <c r="D64" s="10"/>
      <c r="E64" s="3"/>
      <c r="F64" s="3"/>
    </row>
    <row r="65" spans="4:6" x14ac:dyDescent="0.25">
      <c r="D65" s="10"/>
      <c r="E65" s="3"/>
      <c r="F65" s="3"/>
    </row>
    <row r="66" spans="4:6" x14ac:dyDescent="0.25">
      <c r="D66" s="10"/>
      <c r="E66" s="3"/>
      <c r="F66" s="3"/>
    </row>
    <row r="67" spans="4:6" x14ac:dyDescent="0.25">
      <c r="D67" s="10"/>
      <c r="E67" s="3"/>
      <c r="F67" s="3"/>
    </row>
    <row r="68" spans="4:6" x14ac:dyDescent="0.25">
      <c r="D68" s="10"/>
      <c r="E68" s="3"/>
      <c r="F68" s="3"/>
    </row>
    <row r="69" spans="4:6" x14ac:dyDescent="0.25">
      <c r="D69" s="10"/>
      <c r="E69" s="3"/>
      <c r="F69" s="3"/>
    </row>
    <row r="70" spans="4:6" x14ac:dyDescent="0.25">
      <c r="D70" s="10"/>
      <c r="E70" s="3"/>
      <c r="F70" s="3"/>
    </row>
    <row r="71" spans="4:6" x14ac:dyDescent="0.25">
      <c r="D71" s="10"/>
      <c r="E71" s="3"/>
      <c r="F71" s="3"/>
    </row>
    <row r="72" spans="4:6" x14ac:dyDescent="0.25">
      <c r="D72" s="10"/>
      <c r="E72" s="3"/>
      <c r="F72" s="3"/>
    </row>
    <row r="73" spans="4:6" x14ac:dyDescent="0.25">
      <c r="D73" s="10"/>
      <c r="E73" s="3"/>
      <c r="F73" s="3"/>
    </row>
    <row r="74" spans="4:6" x14ac:dyDescent="0.25">
      <c r="D74" s="10"/>
      <c r="E74" s="3"/>
      <c r="F74" s="3"/>
    </row>
    <row r="75" spans="4:6" x14ac:dyDescent="0.25">
      <c r="D75" s="10"/>
      <c r="E75" s="3"/>
      <c r="F75" s="3"/>
    </row>
    <row r="76" spans="4:6" x14ac:dyDescent="0.25">
      <c r="D76" s="10"/>
      <c r="E76" s="3"/>
      <c r="F76" s="3"/>
    </row>
    <row r="77" spans="4:6" x14ac:dyDescent="0.25">
      <c r="D77" s="10"/>
      <c r="E77" s="3"/>
      <c r="F77" s="3"/>
    </row>
    <row r="78" spans="4:6" x14ac:dyDescent="0.25">
      <c r="D78" s="10"/>
      <c r="E78" s="3"/>
      <c r="F78" s="3"/>
    </row>
    <row r="79" spans="4:6" x14ac:dyDescent="0.25">
      <c r="D79" s="10"/>
      <c r="E79" s="3"/>
      <c r="F79" s="3"/>
    </row>
    <row r="80" spans="4:6" x14ac:dyDescent="0.25">
      <c r="D80" s="10"/>
      <c r="E80" s="3"/>
      <c r="F80" s="3"/>
    </row>
    <row r="81" spans="4:6" x14ac:dyDescent="0.25">
      <c r="D81" s="10"/>
      <c r="E81" s="3"/>
      <c r="F81" s="3"/>
    </row>
    <row r="82" spans="4:6" x14ac:dyDescent="0.25">
      <c r="D82" s="10"/>
      <c r="E82" s="3"/>
      <c r="F82" s="3"/>
    </row>
    <row r="83" spans="4:6" x14ac:dyDescent="0.25">
      <c r="D83" s="10"/>
      <c r="E83" s="3"/>
      <c r="F83" s="3"/>
    </row>
    <row r="84" spans="4:6" x14ac:dyDescent="0.25">
      <c r="D84" s="10"/>
      <c r="E84" s="3"/>
      <c r="F84" s="3"/>
    </row>
    <row r="85" spans="4:6" x14ac:dyDescent="0.25">
      <c r="D85" s="10"/>
      <c r="E85" s="3"/>
      <c r="F85" s="3"/>
    </row>
    <row r="86" spans="4:6" x14ac:dyDescent="0.25">
      <c r="D86" s="10"/>
      <c r="E86" s="3"/>
      <c r="F86" s="3"/>
    </row>
    <row r="87" spans="4:6" x14ac:dyDescent="0.25">
      <c r="D87" s="10"/>
      <c r="E87" s="3"/>
      <c r="F87" s="3"/>
    </row>
    <row r="88" spans="4:6" x14ac:dyDescent="0.25">
      <c r="D88" s="10"/>
      <c r="E88" s="3"/>
      <c r="F88" s="3"/>
    </row>
    <row r="89" spans="4:6" x14ac:dyDescent="0.25">
      <c r="D89" s="10"/>
      <c r="E89" s="3"/>
      <c r="F89" s="3"/>
    </row>
    <row r="90" spans="4:6" x14ac:dyDescent="0.25">
      <c r="D90" s="10"/>
      <c r="E90" s="3"/>
      <c r="F90" s="3"/>
    </row>
    <row r="91" spans="4:6" x14ac:dyDescent="0.25">
      <c r="D91" s="10"/>
      <c r="E91" s="3"/>
      <c r="F91" s="3"/>
    </row>
    <row r="92" spans="4:6" x14ac:dyDescent="0.25">
      <c r="D92" s="10"/>
      <c r="E92" s="3"/>
      <c r="F92" s="3"/>
    </row>
    <row r="93" spans="4:6" x14ac:dyDescent="0.25">
      <c r="D93" s="10"/>
      <c r="E93" s="3"/>
      <c r="F93" s="3"/>
    </row>
    <row r="94" spans="4:6" x14ac:dyDescent="0.25">
      <c r="D94" s="10"/>
      <c r="E94" s="3"/>
      <c r="F94" s="3"/>
    </row>
    <row r="95" spans="4:6" x14ac:dyDescent="0.25">
      <c r="D95" s="10"/>
      <c r="E95" s="3"/>
      <c r="F95" s="3"/>
    </row>
    <row r="96" spans="4:6" x14ac:dyDescent="0.25">
      <c r="D96" s="10"/>
      <c r="E96" s="3"/>
      <c r="F96" s="3"/>
    </row>
    <row r="97" spans="4:6" x14ac:dyDescent="0.25">
      <c r="D97" s="10"/>
      <c r="E97" s="3"/>
      <c r="F97" s="3"/>
    </row>
    <row r="98" spans="4:6" x14ac:dyDescent="0.25">
      <c r="D98" s="10"/>
      <c r="E98" s="3"/>
      <c r="F98" s="3"/>
    </row>
    <row r="99" spans="4:6" x14ac:dyDescent="0.25">
      <c r="D99" s="10"/>
      <c r="E99" s="3"/>
      <c r="F99" s="3"/>
    </row>
    <row r="100" spans="4:6" x14ac:dyDescent="0.25">
      <c r="D100" s="10"/>
      <c r="E100" s="3"/>
      <c r="F100" s="3"/>
    </row>
    <row r="101" spans="4:6" x14ac:dyDescent="0.25">
      <c r="D101" s="10"/>
      <c r="E101" s="3"/>
      <c r="F101" s="3"/>
    </row>
    <row r="102" spans="4:6" x14ac:dyDescent="0.25">
      <c r="D102" s="10"/>
      <c r="E102" s="3"/>
      <c r="F102" s="3"/>
    </row>
    <row r="103" spans="4:6" x14ac:dyDescent="0.25">
      <c r="D103" s="10"/>
      <c r="E103" s="3"/>
      <c r="F103" s="3"/>
    </row>
    <row r="104" spans="4:6" x14ac:dyDescent="0.25">
      <c r="D104" s="10"/>
      <c r="E104" s="3"/>
      <c r="F104" s="3"/>
    </row>
    <row r="105" spans="4:6" x14ac:dyDescent="0.25">
      <c r="D105" s="10"/>
      <c r="E105" s="3"/>
      <c r="F105" s="3"/>
    </row>
    <row r="106" spans="4:6" x14ac:dyDescent="0.25">
      <c r="D106" s="10"/>
      <c r="E106" s="3"/>
      <c r="F106" s="3"/>
    </row>
    <row r="107" spans="4:6" x14ac:dyDescent="0.25">
      <c r="D107" s="10"/>
      <c r="E107" s="3"/>
      <c r="F107" s="3"/>
    </row>
    <row r="108" spans="4:6" x14ac:dyDescent="0.25">
      <c r="D108" s="10"/>
      <c r="E108" s="3"/>
      <c r="F108" s="3"/>
    </row>
    <row r="109" spans="4:6" x14ac:dyDescent="0.25">
      <c r="D109" s="10"/>
      <c r="E109" s="3"/>
      <c r="F109" s="3"/>
    </row>
    <row r="110" spans="4:6" x14ac:dyDescent="0.25">
      <c r="D110" s="10"/>
      <c r="E110" s="3"/>
      <c r="F110" s="3"/>
    </row>
    <row r="111" spans="4:6" x14ac:dyDescent="0.25">
      <c r="D111" s="10"/>
      <c r="E111" s="3"/>
      <c r="F111" s="3"/>
    </row>
    <row r="112" spans="4:6" x14ac:dyDescent="0.25">
      <c r="D112" s="10"/>
      <c r="E112" s="3"/>
      <c r="F112" s="3"/>
    </row>
    <row r="113" spans="4:6" x14ac:dyDescent="0.25">
      <c r="D113" s="10"/>
      <c r="E113" s="3"/>
      <c r="F113" s="3"/>
    </row>
    <row r="114" spans="4:6" x14ac:dyDescent="0.25">
      <c r="D114" s="10"/>
      <c r="E114" s="3"/>
      <c r="F114" s="3"/>
    </row>
    <row r="115" spans="4:6" x14ac:dyDescent="0.25">
      <c r="D115" s="10"/>
      <c r="E115" s="3"/>
      <c r="F115" s="3"/>
    </row>
    <row r="116" spans="4:6" x14ac:dyDescent="0.25">
      <c r="D116" s="10"/>
      <c r="E116" s="3"/>
      <c r="F116" s="3"/>
    </row>
    <row r="117" spans="4:6" x14ac:dyDescent="0.25">
      <c r="D117" s="10"/>
      <c r="E117" s="3"/>
      <c r="F117" s="3"/>
    </row>
    <row r="118" spans="4:6" x14ac:dyDescent="0.25">
      <c r="D118" s="10"/>
      <c r="E118" s="3"/>
      <c r="F118" s="3"/>
    </row>
    <row r="119" spans="4:6" x14ac:dyDescent="0.25">
      <c r="D119" s="10"/>
      <c r="E119" s="3"/>
      <c r="F119" s="3"/>
    </row>
    <row r="120" spans="4:6" x14ac:dyDescent="0.25">
      <c r="D120" s="10"/>
      <c r="E120" s="3"/>
      <c r="F120" s="3"/>
    </row>
    <row r="121" spans="4:6" x14ac:dyDescent="0.25">
      <c r="D121" s="10"/>
      <c r="E121" s="3"/>
      <c r="F121" s="3"/>
    </row>
    <row r="122" spans="4:6" x14ac:dyDescent="0.25">
      <c r="D122" s="10"/>
      <c r="E122" s="3"/>
      <c r="F122" s="3"/>
    </row>
    <row r="123" spans="4:6" x14ac:dyDescent="0.25">
      <c r="D123" s="10"/>
      <c r="E123" s="3"/>
    </row>
    <row r="124" spans="4:6" x14ac:dyDescent="0.25">
      <c r="D124" s="10"/>
      <c r="E124" s="3"/>
    </row>
    <row r="125" spans="4:6" x14ac:dyDescent="0.25">
      <c r="D125" s="10"/>
      <c r="E125" s="3"/>
    </row>
    <row r="126" spans="4:6" x14ac:dyDescent="0.25">
      <c r="D126" s="10"/>
      <c r="E126" s="3"/>
    </row>
    <row r="127" spans="4:6" x14ac:dyDescent="0.25">
      <c r="D127" s="10"/>
      <c r="E127" s="3"/>
    </row>
    <row r="128" spans="4:6" x14ac:dyDescent="0.25">
      <c r="D128" s="10"/>
      <c r="E128" s="3"/>
    </row>
    <row r="129" spans="4:5" x14ac:dyDescent="0.25">
      <c r="D129" s="10"/>
      <c r="E129" s="3"/>
    </row>
    <row r="130" spans="4:5" x14ac:dyDescent="0.25">
      <c r="D130" s="10"/>
      <c r="E130" s="3"/>
    </row>
    <row r="131" spans="4:5" x14ac:dyDescent="0.25">
      <c r="D131" s="10"/>
      <c r="E131" s="3"/>
    </row>
    <row r="132" spans="4:5" x14ac:dyDescent="0.25">
      <c r="D132" s="10"/>
      <c r="E132" s="3"/>
    </row>
    <row r="133" spans="4:5" x14ac:dyDescent="0.25">
      <c r="D133" s="10"/>
      <c r="E133" s="3"/>
    </row>
    <row r="134" spans="4:5" x14ac:dyDescent="0.25">
      <c r="D134" s="10"/>
      <c r="E134" s="3"/>
    </row>
    <row r="135" spans="4:5" x14ac:dyDescent="0.25">
      <c r="D135" s="10"/>
      <c r="E135" s="3"/>
    </row>
    <row r="136" spans="4:5" x14ac:dyDescent="0.25">
      <c r="D136" s="10"/>
      <c r="E136" s="3"/>
    </row>
    <row r="137" spans="4:5" x14ac:dyDescent="0.25">
      <c r="D137" s="10"/>
      <c r="E137" s="3"/>
    </row>
    <row r="138" spans="4:5" x14ac:dyDescent="0.25">
      <c r="D138" s="10"/>
      <c r="E138" s="3"/>
    </row>
    <row r="139" spans="4:5" x14ac:dyDescent="0.25">
      <c r="D139" s="10"/>
      <c r="E139" s="3"/>
    </row>
    <row r="140" spans="4:5" x14ac:dyDescent="0.25">
      <c r="D140" s="10"/>
      <c r="E140" s="3"/>
    </row>
    <row r="141" spans="4:5" x14ac:dyDescent="0.25">
      <c r="D141" s="10"/>
      <c r="E141" s="3"/>
    </row>
    <row r="142" spans="4:5" x14ac:dyDescent="0.25">
      <c r="D142" s="10"/>
      <c r="E142" s="3"/>
    </row>
    <row r="143" spans="4:5" x14ac:dyDescent="0.25">
      <c r="D143" s="10"/>
      <c r="E143" s="3"/>
    </row>
    <row r="144" spans="4:5" x14ac:dyDescent="0.25">
      <c r="D144" s="10"/>
      <c r="E144" s="3"/>
    </row>
    <row r="145" spans="4:5" x14ac:dyDescent="0.25">
      <c r="D145" s="10"/>
      <c r="E145" s="3"/>
    </row>
    <row r="146" spans="4:5" x14ac:dyDescent="0.25">
      <c r="D146" s="10"/>
      <c r="E146" s="3"/>
    </row>
    <row r="147" spans="4:5" x14ac:dyDescent="0.25">
      <c r="D147" s="10"/>
      <c r="E147" s="3"/>
    </row>
    <row r="148" spans="4:5" x14ac:dyDescent="0.25">
      <c r="D148" s="10"/>
      <c r="E148" s="3"/>
    </row>
    <row r="149" spans="4:5" x14ac:dyDescent="0.25">
      <c r="D149" s="10"/>
      <c r="E149" s="3"/>
    </row>
    <row r="150" spans="4:5" x14ac:dyDescent="0.25">
      <c r="D150" s="10"/>
      <c r="E150" s="3"/>
    </row>
    <row r="151" spans="4:5" x14ac:dyDescent="0.25">
      <c r="D151" s="10"/>
      <c r="E151" s="3"/>
    </row>
    <row r="152" spans="4:5" x14ac:dyDescent="0.25">
      <c r="D152" s="10"/>
      <c r="E152" s="3"/>
    </row>
    <row r="153" spans="4:5" x14ac:dyDescent="0.25">
      <c r="D153" s="10"/>
      <c r="E153" s="3"/>
    </row>
    <row r="154" spans="4:5" x14ac:dyDescent="0.25">
      <c r="D154" s="10"/>
      <c r="E154" s="3"/>
    </row>
    <row r="155" spans="4:5" x14ac:dyDescent="0.25">
      <c r="D155" s="10"/>
      <c r="E155" s="3"/>
    </row>
    <row r="156" spans="4:5" x14ac:dyDescent="0.25">
      <c r="D156" s="10"/>
      <c r="E156" s="3"/>
    </row>
    <row r="157" spans="4:5" x14ac:dyDescent="0.25">
      <c r="D157" s="10"/>
      <c r="E157" s="3"/>
    </row>
    <row r="158" spans="4:5" x14ac:dyDescent="0.25">
      <c r="D158" s="10"/>
      <c r="E158" s="3"/>
    </row>
    <row r="159" spans="4:5" x14ac:dyDescent="0.25">
      <c r="D159" s="10"/>
      <c r="E159" s="3"/>
    </row>
    <row r="160" spans="4:5" x14ac:dyDescent="0.25">
      <c r="D160" s="10"/>
      <c r="E160" s="3"/>
    </row>
    <row r="161" spans="4:5" x14ac:dyDescent="0.25">
      <c r="D161" s="10"/>
      <c r="E161" s="3"/>
    </row>
    <row r="162" spans="4:5" x14ac:dyDescent="0.25">
      <c r="D162" s="10"/>
      <c r="E162" s="3"/>
    </row>
    <row r="163" spans="4:5" x14ac:dyDescent="0.25">
      <c r="D163" s="10"/>
      <c r="E163" s="3"/>
    </row>
    <row r="164" spans="4:5" x14ac:dyDescent="0.25">
      <c r="D164" s="10"/>
      <c r="E164" s="3"/>
    </row>
    <row r="165" spans="4:5" x14ac:dyDescent="0.25">
      <c r="D165" s="10"/>
      <c r="E165" s="3"/>
    </row>
    <row r="166" spans="4:5" x14ac:dyDescent="0.25">
      <c r="D166" s="10"/>
      <c r="E166" s="3"/>
    </row>
    <row r="167" spans="4:5" x14ac:dyDescent="0.25">
      <c r="D167" s="10"/>
      <c r="E167" s="3"/>
    </row>
    <row r="168" spans="4:5" x14ac:dyDescent="0.25">
      <c r="D168" s="10"/>
      <c r="E168" s="3"/>
    </row>
    <row r="169" spans="4:5" x14ac:dyDescent="0.25">
      <c r="D169" s="10"/>
      <c r="E169" s="3"/>
    </row>
    <row r="170" spans="4:5" x14ac:dyDescent="0.25">
      <c r="D170" s="10"/>
      <c r="E170" s="3"/>
    </row>
    <row r="171" spans="4:5" x14ac:dyDescent="0.25">
      <c r="D171" s="10"/>
      <c r="E171" s="3"/>
    </row>
    <row r="172" spans="4:5" x14ac:dyDescent="0.25">
      <c r="D172" s="10"/>
      <c r="E172" s="3"/>
    </row>
    <row r="173" spans="4:5" x14ac:dyDescent="0.25">
      <c r="D173" s="10"/>
      <c r="E173" s="3"/>
    </row>
    <row r="174" spans="4:5" x14ac:dyDescent="0.25">
      <c r="D174" s="10"/>
      <c r="E174" s="3"/>
    </row>
    <row r="175" spans="4:5" x14ac:dyDescent="0.25">
      <c r="D175" s="10"/>
      <c r="E175" s="3"/>
    </row>
    <row r="176" spans="4:5" x14ac:dyDescent="0.25">
      <c r="D176" s="10"/>
      <c r="E176" s="3"/>
    </row>
  </sheetData>
  <mergeCells count="5">
    <mergeCell ref="H22:J23"/>
    <mergeCell ref="A1:F1"/>
    <mergeCell ref="H10:J11"/>
    <mergeCell ref="H1:J1"/>
    <mergeCell ref="H13:J1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C1:Q10"/>
  <sheetViews>
    <sheetView workbookViewId="0">
      <selection activeCell="G16" sqref="G16"/>
    </sheetView>
  </sheetViews>
  <sheetFormatPr defaultRowHeight="15" x14ac:dyDescent="0.25"/>
  <cols>
    <col min="1" max="1" width="18.7109375" customWidth="1"/>
    <col min="2" max="2" width="10.28515625" customWidth="1"/>
    <col min="3" max="3" width="16.85546875" bestFit="1" customWidth="1"/>
    <col min="4" max="4" width="14.28515625" bestFit="1" customWidth="1"/>
    <col min="5" max="5" width="10.5703125" bestFit="1" customWidth="1"/>
    <col min="6" max="6" width="1.85546875" customWidth="1"/>
    <col min="7" max="7" width="22.42578125" bestFit="1" customWidth="1"/>
    <col min="8" max="8" width="14.28515625" bestFit="1" customWidth="1"/>
    <col min="9" max="9" width="12.140625" style="27" bestFit="1" customWidth="1"/>
    <col min="10" max="10" width="1.85546875" customWidth="1"/>
    <col min="13" max="13" width="13.28515625" bestFit="1" customWidth="1"/>
    <col min="14" max="14" width="1.28515625" customWidth="1"/>
    <col min="15" max="16" width="15.85546875" bestFit="1" customWidth="1"/>
    <col min="17" max="17" width="13.42578125" customWidth="1"/>
  </cols>
  <sheetData>
    <row r="1" spans="3:17" x14ac:dyDescent="0.25">
      <c r="C1" s="377" t="s">
        <v>65</v>
      </c>
      <c r="D1" s="378"/>
      <c r="E1" s="379"/>
      <c r="G1" s="377" t="s">
        <v>71</v>
      </c>
      <c r="H1" s="378"/>
      <c r="I1" s="379"/>
      <c r="K1" s="377" t="s">
        <v>72</v>
      </c>
      <c r="L1" s="378"/>
      <c r="M1" s="379"/>
      <c r="O1" s="377" t="s">
        <v>75</v>
      </c>
      <c r="P1" s="378"/>
      <c r="Q1" s="379"/>
    </row>
    <row r="2" spans="3:17" x14ac:dyDescent="0.25">
      <c r="C2" s="380" t="s">
        <v>66</v>
      </c>
      <c r="D2" s="381"/>
      <c r="E2" s="40">
        <v>0</v>
      </c>
      <c r="G2" s="380" t="s">
        <v>66</v>
      </c>
      <c r="H2" s="381"/>
      <c r="I2" s="51">
        <v>0</v>
      </c>
      <c r="K2" s="54" t="s">
        <v>73</v>
      </c>
      <c r="M2" s="40">
        <v>0</v>
      </c>
      <c r="O2" s="42" t="s">
        <v>69</v>
      </c>
      <c r="P2" s="38" t="s">
        <v>70</v>
      </c>
      <c r="Q2" s="43" t="s">
        <v>76</v>
      </c>
    </row>
    <row r="3" spans="3:17" x14ac:dyDescent="0.25">
      <c r="C3" s="380" t="s">
        <v>67</v>
      </c>
      <c r="D3" s="381"/>
      <c r="E3" s="41">
        <v>4.4999999999999997E-3</v>
      </c>
      <c r="G3" s="52">
        <v>0</v>
      </c>
      <c r="H3" s="50">
        <v>10000</v>
      </c>
      <c r="I3" s="51">
        <v>0.01</v>
      </c>
      <c r="K3" s="374" t="s">
        <v>68</v>
      </c>
      <c r="L3" s="375"/>
      <c r="M3" s="376"/>
      <c r="O3" s="52">
        <v>0</v>
      </c>
      <c r="P3" s="50">
        <v>500000</v>
      </c>
      <c r="Q3" s="32">
        <v>2.5500000000000002E-3</v>
      </c>
    </row>
    <row r="4" spans="3:17" ht="15.75" thickBot="1" x14ac:dyDescent="0.3">
      <c r="C4" s="374" t="s">
        <v>68</v>
      </c>
      <c r="D4" s="375"/>
      <c r="E4" s="376"/>
      <c r="G4" s="44">
        <f>H3+1</f>
        <v>10001</v>
      </c>
      <c r="H4" s="45">
        <v>19999</v>
      </c>
      <c r="I4" s="51">
        <v>5.0000000000000001E-3</v>
      </c>
      <c r="K4" s="371" t="s">
        <v>74</v>
      </c>
      <c r="L4" s="372"/>
      <c r="M4" s="373"/>
      <c r="O4" s="52">
        <f>P3+1</f>
        <v>500001</v>
      </c>
      <c r="P4" s="50">
        <v>1500000</v>
      </c>
      <c r="Q4" s="32">
        <v>1.3500000000000001E-3</v>
      </c>
    </row>
    <row r="5" spans="3:17" ht="15.75" thickBot="1" x14ac:dyDescent="0.3">
      <c r="C5" s="42" t="s">
        <v>69</v>
      </c>
      <c r="D5" s="38" t="s">
        <v>70</v>
      </c>
      <c r="E5" s="43" t="s">
        <v>0</v>
      </c>
      <c r="G5" s="44">
        <f>H4+1</f>
        <v>20000</v>
      </c>
      <c r="H5" s="45">
        <v>500000</v>
      </c>
      <c r="I5" s="51">
        <v>3.5000000000000001E-3</v>
      </c>
      <c r="O5" s="47">
        <f>P4+1</f>
        <v>1500001</v>
      </c>
      <c r="P5" s="48">
        <v>3000000</v>
      </c>
      <c r="Q5" s="55">
        <v>1.15E-3</v>
      </c>
    </row>
    <row r="6" spans="3:17" x14ac:dyDescent="0.25">
      <c r="C6" s="44">
        <v>0</v>
      </c>
      <c r="D6" s="45">
        <v>19999</v>
      </c>
      <c r="E6" s="46">
        <v>300</v>
      </c>
      <c r="G6" s="374" t="s">
        <v>68</v>
      </c>
      <c r="H6" s="375"/>
      <c r="I6" s="376"/>
      <c r="O6" s="374" t="s">
        <v>68</v>
      </c>
      <c r="P6" s="375"/>
      <c r="Q6" s="376"/>
    </row>
    <row r="7" spans="3:17" ht="15.75" thickBot="1" x14ac:dyDescent="0.3">
      <c r="C7" s="47">
        <f>D6+1</f>
        <v>20000</v>
      </c>
      <c r="D7" s="48">
        <v>500000</v>
      </c>
      <c r="E7" s="49">
        <v>500</v>
      </c>
      <c r="G7" s="42" t="s">
        <v>69</v>
      </c>
      <c r="H7" s="42" t="s">
        <v>70</v>
      </c>
      <c r="I7" s="53" t="s">
        <v>0</v>
      </c>
      <c r="O7" s="371" t="s">
        <v>77</v>
      </c>
      <c r="P7" s="372"/>
      <c r="Q7" s="373"/>
    </row>
    <row r="8" spans="3:17" x14ac:dyDescent="0.25">
      <c r="G8" s="52">
        <v>0</v>
      </c>
      <c r="H8" s="50">
        <v>10000</v>
      </c>
      <c r="I8" s="46">
        <v>250</v>
      </c>
    </row>
    <row r="9" spans="3:17" x14ac:dyDescent="0.25">
      <c r="G9" s="44">
        <f>H8+1</f>
        <v>10001</v>
      </c>
      <c r="H9" s="45">
        <v>19999</v>
      </c>
      <c r="I9" s="46">
        <v>3200</v>
      </c>
    </row>
    <row r="10" spans="3:17" ht="15.75" thickBot="1" x14ac:dyDescent="0.3">
      <c r="G10" s="47">
        <f>H9+1</f>
        <v>20000</v>
      </c>
      <c r="H10" s="48">
        <v>500000</v>
      </c>
      <c r="I10" s="49">
        <v>5</v>
      </c>
    </row>
  </sheetData>
  <mergeCells count="13">
    <mergeCell ref="C4:E4"/>
    <mergeCell ref="C1:E1"/>
    <mergeCell ref="C2:D2"/>
    <mergeCell ref="C3:D3"/>
    <mergeCell ref="G1:I1"/>
    <mergeCell ref="G2:H2"/>
    <mergeCell ref="O7:Q7"/>
    <mergeCell ref="G6:I6"/>
    <mergeCell ref="K3:M3"/>
    <mergeCell ref="K4:M4"/>
    <mergeCell ref="O1:Q1"/>
    <mergeCell ref="K1:M1"/>
    <mergeCell ref="O6:Q6"/>
  </mergeCells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4"/>
  <dimension ref="A1:V34"/>
  <sheetViews>
    <sheetView topLeftCell="F1" workbookViewId="0">
      <selection activeCell="K23" sqref="K23"/>
    </sheetView>
  </sheetViews>
  <sheetFormatPr defaultRowHeight="15" x14ac:dyDescent="0.25"/>
  <cols>
    <col min="1" max="1" width="18.7109375" customWidth="1"/>
    <col min="2" max="2" width="10.28515625" customWidth="1"/>
    <col min="3" max="3" width="1.5703125" customWidth="1"/>
    <col min="6" max="6" width="1.85546875" customWidth="1"/>
    <col min="7" max="7" width="22.28515625" bestFit="1" customWidth="1"/>
    <col min="9" max="9" width="1.85546875" customWidth="1"/>
    <col min="10" max="10" width="19.28515625" bestFit="1" customWidth="1"/>
    <col min="12" max="12" width="1.42578125" customWidth="1"/>
    <col min="13" max="13" width="13.28515625" bestFit="1" customWidth="1"/>
    <col min="14" max="14" width="15.85546875" bestFit="1" customWidth="1"/>
    <col min="15" max="15" width="1.7109375" customWidth="1"/>
    <col min="18" max="18" width="2.140625" customWidth="1"/>
    <col min="19" max="19" width="23.7109375" bestFit="1" customWidth="1"/>
  </cols>
  <sheetData>
    <row r="1" spans="1:22" x14ac:dyDescent="0.25">
      <c r="A1" s="381" t="s">
        <v>23</v>
      </c>
      <c r="B1" s="381"/>
      <c r="C1" s="381"/>
      <c r="D1" s="381"/>
      <c r="E1" s="381"/>
      <c r="F1" s="381"/>
      <c r="G1" s="381"/>
      <c r="H1" s="381"/>
      <c r="I1" s="381"/>
      <c r="J1" s="381"/>
    </row>
    <row r="2" spans="1:22" x14ac:dyDescent="0.25">
      <c r="A2" s="382" t="s">
        <v>11</v>
      </c>
      <c r="B2" s="382"/>
      <c r="D2" s="382" t="s">
        <v>26</v>
      </c>
      <c r="E2" s="382"/>
      <c r="G2" s="382" t="s">
        <v>27</v>
      </c>
      <c r="H2" s="382"/>
      <c r="J2" s="382" t="s">
        <v>41</v>
      </c>
      <c r="K2" s="382"/>
      <c r="M2" s="382" t="s">
        <v>41</v>
      </c>
      <c r="N2" s="382"/>
      <c r="P2" s="382" t="s">
        <v>60</v>
      </c>
      <c r="Q2" s="382"/>
      <c r="S2" s="382" t="s">
        <v>78</v>
      </c>
      <c r="T2" s="382"/>
    </row>
    <row r="3" spans="1:22" x14ac:dyDescent="0.25">
      <c r="A3" s="38" t="s">
        <v>12</v>
      </c>
      <c r="B3" s="38" t="s">
        <v>29</v>
      </c>
      <c r="D3" s="38" t="s">
        <v>28</v>
      </c>
      <c r="E3" s="38" t="s">
        <v>29</v>
      </c>
      <c r="G3" s="38" t="s">
        <v>12</v>
      </c>
      <c r="H3" s="38" t="s">
        <v>29</v>
      </c>
      <c r="J3" s="38" t="s">
        <v>42</v>
      </c>
      <c r="K3" s="38" t="s">
        <v>29</v>
      </c>
      <c r="M3" s="38" t="s">
        <v>42</v>
      </c>
      <c r="N3" s="38" t="s">
        <v>29</v>
      </c>
      <c r="P3" s="38" t="s">
        <v>61</v>
      </c>
      <c r="Q3" s="38" t="s">
        <v>29</v>
      </c>
      <c r="S3" s="38" t="s">
        <v>79</v>
      </c>
      <c r="T3" s="38" t="s">
        <v>29</v>
      </c>
      <c r="V3" s="56" t="s">
        <v>83</v>
      </c>
    </row>
    <row r="4" spans="1:22" x14ac:dyDescent="0.25">
      <c r="A4" t="s">
        <v>13</v>
      </c>
      <c r="B4" s="36">
        <v>0</v>
      </c>
      <c r="D4">
        <v>0</v>
      </c>
      <c r="E4" s="37">
        <f>E5</f>
        <v>-3.7499999999999999E-2</v>
      </c>
      <c r="G4" t="s">
        <v>30</v>
      </c>
      <c r="H4" s="27">
        <v>0</v>
      </c>
      <c r="J4" t="s">
        <v>43</v>
      </c>
      <c r="K4" s="27">
        <v>0.02</v>
      </c>
      <c r="M4" t="s">
        <v>58</v>
      </c>
      <c r="N4" s="27">
        <v>-0.05</v>
      </c>
      <c r="P4" t="s">
        <v>62</v>
      </c>
      <c r="Q4" s="28">
        <v>0.6</v>
      </c>
      <c r="S4" t="s">
        <v>80</v>
      </c>
      <c r="T4" s="27">
        <v>-0.05</v>
      </c>
      <c r="V4" s="57" t="s">
        <v>84</v>
      </c>
    </row>
    <row r="5" spans="1:22" x14ac:dyDescent="0.25">
      <c r="A5" t="s">
        <v>14</v>
      </c>
      <c r="B5" s="36">
        <v>0</v>
      </c>
      <c r="D5">
        <v>1</v>
      </c>
      <c r="E5" s="28">
        <v>-3.7499999999999999E-2</v>
      </c>
      <c r="G5" t="s">
        <v>31</v>
      </c>
      <c r="H5" s="27">
        <v>0</v>
      </c>
      <c r="J5" t="s">
        <v>44</v>
      </c>
      <c r="K5" s="27">
        <v>0.02</v>
      </c>
      <c r="M5" t="s">
        <v>59</v>
      </c>
      <c r="N5" s="27">
        <v>0</v>
      </c>
      <c r="P5" t="s">
        <v>63</v>
      </c>
      <c r="Q5" s="37">
        <v>2.0000000000000001E-4</v>
      </c>
      <c r="S5" t="s">
        <v>81</v>
      </c>
      <c r="T5" s="27">
        <v>-0.1</v>
      </c>
      <c r="V5" s="57" t="s">
        <v>85</v>
      </c>
    </row>
    <row r="6" spans="1:22" x14ac:dyDescent="0.25">
      <c r="A6" t="s">
        <v>15</v>
      </c>
      <c r="B6" s="36">
        <v>0</v>
      </c>
      <c r="D6">
        <v>2</v>
      </c>
      <c r="E6" s="28">
        <f>E5</f>
        <v>-3.7499999999999999E-2</v>
      </c>
      <c r="G6" t="s">
        <v>32</v>
      </c>
      <c r="H6" s="27">
        <v>0</v>
      </c>
      <c r="J6" t="s">
        <v>45</v>
      </c>
      <c r="K6" s="27">
        <v>0.02</v>
      </c>
      <c r="P6" t="s">
        <v>64</v>
      </c>
      <c r="Q6" s="37">
        <v>2.5000000000000001E-4</v>
      </c>
      <c r="V6" s="57" t="s">
        <v>86</v>
      </c>
    </row>
    <row r="7" spans="1:22" x14ac:dyDescent="0.25">
      <c r="A7" t="s">
        <v>16</v>
      </c>
      <c r="B7" s="36">
        <v>0.05</v>
      </c>
      <c r="D7">
        <v>3</v>
      </c>
      <c r="E7" s="28">
        <f>E6</f>
        <v>-3.7499999999999999E-2</v>
      </c>
      <c r="G7" t="s">
        <v>33</v>
      </c>
      <c r="H7" s="27">
        <v>0.02</v>
      </c>
      <c r="J7" t="s">
        <v>46</v>
      </c>
      <c r="K7" s="27">
        <v>0.02</v>
      </c>
    </row>
    <row r="8" spans="1:22" x14ac:dyDescent="0.25">
      <c r="A8" t="s">
        <v>17</v>
      </c>
      <c r="B8" s="36">
        <v>0.04</v>
      </c>
      <c r="D8">
        <v>4</v>
      </c>
      <c r="E8" s="28">
        <v>-2.5000000000000001E-2</v>
      </c>
      <c r="G8" t="s">
        <v>34</v>
      </c>
      <c r="H8" s="27">
        <v>0.02</v>
      </c>
      <c r="J8" t="s">
        <v>47</v>
      </c>
      <c r="K8" s="27">
        <v>0</v>
      </c>
    </row>
    <row r="9" spans="1:22" x14ac:dyDescent="0.25">
      <c r="A9" t="s">
        <v>18</v>
      </c>
      <c r="B9" s="36">
        <v>0.04</v>
      </c>
      <c r="D9">
        <v>5</v>
      </c>
      <c r="E9" s="28">
        <f>E8</f>
        <v>-2.5000000000000001E-2</v>
      </c>
      <c r="G9" t="s">
        <v>35</v>
      </c>
      <c r="H9" s="27">
        <v>0.02</v>
      </c>
      <c r="J9" t="s">
        <v>48</v>
      </c>
      <c r="K9" s="27">
        <v>0</v>
      </c>
    </row>
    <row r="10" spans="1:22" x14ac:dyDescent="0.25">
      <c r="A10" t="s">
        <v>19</v>
      </c>
      <c r="B10" s="36">
        <v>0.04</v>
      </c>
      <c r="D10">
        <v>6</v>
      </c>
      <c r="E10" s="28">
        <f>E9</f>
        <v>-2.5000000000000001E-2</v>
      </c>
      <c r="G10" t="s">
        <v>36</v>
      </c>
      <c r="H10" s="27">
        <v>0.1</v>
      </c>
      <c r="J10" t="s">
        <v>49</v>
      </c>
      <c r="K10" s="27">
        <v>0</v>
      </c>
    </row>
    <row r="11" spans="1:22" x14ac:dyDescent="0.25">
      <c r="A11" t="s">
        <v>20</v>
      </c>
      <c r="B11" s="36">
        <v>0.05</v>
      </c>
      <c r="D11">
        <v>7</v>
      </c>
      <c r="E11" s="28">
        <v>0</v>
      </c>
      <c r="G11" t="s">
        <v>37</v>
      </c>
      <c r="H11" s="27">
        <v>0.1</v>
      </c>
      <c r="J11" t="s">
        <v>50</v>
      </c>
      <c r="K11" s="27">
        <v>0</v>
      </c>
    </row>
    <row r="12" spans="1:22" x14ac:dyDescent="0.25">
      <c r="A12" t="s">
        <v>21</v>
      </c>
      <c r="B12" s="36">
        <v>0.05</v>
      </c>
      <c r="D12">
        <v>8</v>
      </c>
      <c r="E12" s="28">
        <v>0</v>
      </c>
      <c r="G12" t="s">
        <v>38</v>
      </c>
      <c r="H12" s="27">
        <v>0.15</v>
      </c>
      <c r="J12" t="s">
        <v>51</v>
      </c>
      <c r="K12" s="27">
        <v>0</v>
      </c>
    </row>
    <row r="13" spans="1:22" x14ac:dyDescent="0.25">
      <c r="A13" t="s">
        <v>22</v>
      </c>
      <c r="B13" s="36">
        <v>0.05</v>
      </c>
      <c r="D13">
        <v>9</v>
      </c>
      <c r="E13" s="28">
        <v>0</v>
      </c>
      <c r="G13" t="s">
        <v>39</v>
      </c>
      <c r="H13" s="27">
        <v>0.3</v>
      </c>
      <c r="J13" t="s">
        <v>52</v>
      </c>
      <c r="K13" s="27">
        <v>0</v>
      </c>
    </row>
    <row r="14" spans="1:22" x14ac:dyDescent="0.25">
      <c r="A14" s="39" t="s">
        <v>24</v>
      </c>
      <c r="D14">
        <v>10</v>
      </c>
      <c r="E14" s="28">
        <v>0</v>
      </c>
      <c r="G14" t="s">
        <v>40</v>
      </c>
      <c r="H14" s="27">
        <v>9999.99</v>
      </c>
      <c r="J14" t="s">
        <v>53</v>
      </c>
      <c r="K14" s="27">
        <v>0</v>
      </c>
    </row>
    <row r="15" spans="1:22" x14ac:dyDescent="0.25">
      <c r="A15" s="39" t="s">
        <v>25</v>
      </c>
      <c r="D15">
        <v>11</v>
      </c>
      <c r="E15" s="28">
        <v>7.4999999999999997E-2</v>
      </c>
      <c r="J15" t="s">
        <v>54</v>
      </c>
      <c r="K15" s="27">
        <v>0</v>
      </c>
    </row>
    <row r="16" spans="1:22" x14ac:dyDescent="0.25">
      <c r="D16">
        <v>12</v>
      </c>
      <c r="E16" s="28">
        <f>E15</f>
        <v>7.4999999999999997E-2</v>
      </c>
      <c r="J16" t="s">
        <v>55</v>
      </c>
      <c r="K16" s="27">
        <v>0</v>
      </c>
    </row>
    <row r="17" spans="4:11" x14ac:dyDescent="0.25">
      <c r="D17">
        <v>13</v>
      </c>
      <c r="E17" s="28">
        <v>0.125</v>
      </c>
      <c r="J17" t="s">
        <v>56</v>
      </c>
      <c r="K17" s="27">
        <v>0</v>
      </c>
    </row>
    <row r="18" spans="4:11" x14ac:dyDescent="0.25">
      <c r="D18">
        <v>14</v>
      </c>
      <c r="E18" s="28">
        <f t="shared" ref="E18:E24" si="0">E17</f>
        <v>0.125</v>
      </c>
      <c r="J18" t="s">
        <v>57</v>
      </c>
      <c r="K18" s="27">
        <v>0</v>
      </c>
    </row>
    <row r="19" spans="4:11" x14ac:dyDescent="0.25">
      <c r="D19">
        <v>15</v>
      </c>
      <c r="E19" s="28">
        <f t="shared" si="0"/>
        <v>0.125</v>
      </c>
    </row>
    <row r="20" spans="4:11" x14ac:dyDescent="0.25">
      <c r="D20">
        <v>16</v>
      </c>
      <c r="E20" s="28">
        <f t="shared" si="0"/>
        <v>0.125</v>
      </c>
    </row>
    <row r="21" spans="4:11" x14ac:dyDescent="0.25">
      <c r="D21">
        <v>17</v>
      </c>
      <c r="E21" s="28">
        <f t="shared" si="0"/>
        <v>0.125</v>
      </c>
    </row>
    <row r="22" spans="4:11" x14ac:dyDescent="0.25">
      <c r="D22">
        <v>18</v>
      </c>
      <c r="E22" s="28">
        <f t="shared" si="0"/>
        <v>0.125</v>
      </c>
    </row>
    <row r="23" spans="4:11" x14ac:dyDescent="0.25">
      <c r="D23">
        <v>19</v>
      </c>
      <c r="E23" s="28">
        <f t="shared" si="0"/>
        <v>0.125</v>
      </c>
    </row>
    <row r="24" spans="4:11" x14ac:dyDescent="0.25">
      <c r="D24">
        <v>20</v>
      </c>
      <c r="E24" s="28">
        <f t="shared" si="0"/>
        <v>0.125</v>
      </c>
    </row>
    <row r="25" spans="4:11" x14ac:dyDescent="0.25">
      <c r="D25">
        <v>21</v>
      </c>
      <c r="E25" s="28">
        <v>0.15</v>
      </c>
    </row>
    <row r="26" spans="4:11" x14ac:dyDescent="0.25">
      <c r="D26">
        <v>22</v>
      </c>
      <c r="E26" s="28">
        <f t="shared" ref="E26:E34" si="1">E25</f>
        <v>0.15</v>
      </c>
    </row>
    <row r="27" spans="4:11" x14ac:dyDescent="0.25">
      <c r="D27">
        <v>23</v>
      </c>
      <c r="E27" s="28">
        <f t="shared" si="1"/>
        <v>0.15</v>
      </c>
    </row>
    <row r="28" spans="4:11" x14ac:dyDescent="0.25">
      <c r="D28">
        <v>24</v>
      </c>
      <c r="E28" s="28">
        <f t="shared" si="1"/>
        <v>0.15</v>
      </c>
    </row>
    <row r="29" spans="4:11" x14ac:dyDescent="0.25">
      <c r="D29">
        <v>25</v>
      </c>
      <c r="E29" s="28">
        <f t="shared" si="1"/>
        <v>0.15</v>
      </c>
    </row>
    <row r="30" spans="4:11" x14ac:dyDescent="0.25">
      <c r="D30">
        <v>26</v>
      </c>
      <c r="E30" s="28">
        <f t="shared" si="1"/>
        <v>0.15</v>
      </c>
    </row>
    <row r="31" spans="4:11" x14ac:dyDescent="0.25">
      <c r="D31">
        <v>27</v>
      </c>
      <c r="E31" s="28">
        <f t="shared" si="1"/>
        <v>0.15</v>
      </c>
    </row>
    <row r="32" spans="4:11" x14ac:dyDescent="0.25">
      <c r="D32">
        <v>28</v>
      </c>
      <c r="E32" s="28">
        <f t="shared" si="1"/>
        <v>0.15</v>
      </c>
    </row>
    <row r="33" spans="4:5" x14ac:dyDescent="0.25">
      <c r="D33">
        <v>29</v>
      </c>
      <c r="E33" s="28">
        <f t="shared" si="1"/>
        <v>0.15</v>
      </c>
    </row>
    <row r="34" spans="4:5" x14ac:dyDescent="0.25">
      <c r="D34">
        <v>30</v>
      </c>
      <c r="E34" s="28">
        <f t="shared" si="1"/>
        <v>0.15</v>
      </c>
    </row>
  </sheetData>
  <mergeCells count="8">
    <mergeCell ref="S2:T2"/>
    <mergeCell ref="M2:N2"/>
    <mergeCell ref="P2:Q2"/>
    <mergeCell ref="A2:B2"/>
    <mergeCell ref="A1:J1"/>
    <mergeCell ref="D2:E2"/>
    <mergeCell ref="G2:H2"/>
    <mergeCell ref="J2:K2"/>
  </mergeCells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5">
    <pageSetUpPr fitToPage="1"/>
  </sheetPr>
  <dimension ref="A1:N98"/>
  <sheetViews>
    <sheetView topLeftCell="A13" zoomScaleNormal="100" workbookViewId="0">
      <selection activeCell="C47" sqref="C47"/>
    </sheetView>
  </sheetViews>
  <sheetFormatPr defaultColWidth="0" defaultRowHeight="15" customHeight="1" zeroHeight="1" x14ac:dyDescent="0.25"/>
  <cols>
    <col min="1" max="1" width="3.140625" style="58" customWidth="1"/>
    <col min="2" max="12" width="9.140625" customWidth="1"/>
    <col min="13" max="13" width="14.140625" customWidth="1"/>
    <col min="14" max="14" width="14.7109375" style="58" customWidth="1"/>
    <col min="15" max="16384" width="9.140625" hidden="1"/>
  </cols>
  <sheetData>
    <row r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</sheetData>
  <printOptions horizontalCentered="1"/>
  <pageMargins left="0" right="0" top="0" bottom="0" header="0" footer="0"/>
  <pageSetup paperSize="9" scale="88" orientation="portrait" r:id="rId1"/>
  <drawing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7"/>
  <dimension ref="A1:I27"/>
  <sheetViews>
    <sheetView topLeftCell="A4" workbookViewId="0">
      <selection activeCell="I20" sqref="I20:I27"/>
    </sheetView>
  </sheetViews>
  <sheetFormatPr defaultRowHeight="15" x14ac:dyDescent="0.25"/>
  <cols>
    <col min="1" max="1" width="11.28515625" customWidth="1"/>
    <col min="2" max="2" width="13.28515625" bestFit="1" customWidth="1"/>
    <col min="3" max="3" width="10.5703125" bestFit="1" customWidth="1"/>
    <col min="4" max="4" width="14.7109375" bestFit="1" customWidth="1"/>
    <col min="5" max="5" width="19" bestFit="1" customWidth="1"/>
    <col min="6" max="6" width="17.85546875" bestFit="1" customWidth="1"/>
    <col min="8" max="8" width="10.5703125" bestFit="1" customWidth="1"/>
    <col min="9" max="9" width="25" bestFit="1" customWidth="1"/>
  </cols>
  <sheetData>
    <row r="1" spans="1:8" x14ac:dyDescent="0.25">
      <c r="A1" t="s">
        <v>112</v>
      </c>
      <c r="B1" t="s">
        <v>113</v>
      </c>
    </row>
    <row r="2" spans="1:8" x14ac:dyDescent="0.25">
      <c r="C2" s="381" t="s">
        <v>93</v>
      </c>
      <c r="D2" s="381"/>
      <c r="E2" s="381"/>
      <c r="F2" s="381"/>
    </row>
    <row r="3" spans="1:8" x14ac:dyDescent="0.25">
      <c r="A3" s="381" t="s">
        <v>114</v>
      </c>
      <c r="B3" s="381"/>
      <c r="C3" s="2" t="s">
        <v>117</v>
      </c>
      <c r="D3" s="2" t="s">
        <v>119</v>
      </c>
      <c r="E3" s="2" t="s">
        <v>118</v>
      </c>
      <c r="F3" s="2" t="s">
        <v>120</v>
      </c>
    </row>
    <row r="4" spans="1:8" x14ac:dyDescent="0.25">
      <c r="A4" t="s">
        <v>115</v>
      </c>
      <c r="B4" s="2">
        <v>1000000</v>
      </c>
      <c r="C4" s="2">
        <v>13000</v>
      </c>
      <c r="D4" s="2">
        <v>13000</v>
      </c>
      <c r="E4" s="2">
        <v>15600</v>
      </c>
      <c r="F4" s="2">
        <v>11050</v>
      </c>
      <c r="H4" s="17"/>
    </row>
    <row r="5" spans="1:8" x14ac:dyDescent="0.25">
      <c r="A5" t="s">
        <v>116</v>
      </c>
      <c r="B5" s="2">
        <v>500000</v>
      </c>
      <c r="C5" s="2">
        <v>1000</v>
      </c>
      <c r="D5" s="2">
        <v>1000</v>
      </c>
      <c r="E5" s="2">
        <v>1000</v>
      </c>
      <c r="F5" s="2">
        <v>1000</v>
      </c>
    </row>
    <row r="6" spans="1:8" x14ac:dyDescent="0.25">
      <c r="B6" s="2"/>
    </row>
    <row r="8" spans="1:8" x14ac:dyDescent="0.25">
      <c r="C8" t="s">
        <v>121</v>
      </c>
    </row>
    <row r="10" spans="1:8" x14ac:dyDescent="0.25">
      <c r="C10" t="s">
        <v>122</v>
      </c>
      <c r="E10" t="s">
        <v>123</v>
      </c>
      <c r="F10" s="17"/>
    </row>
    <row r="11" spans="1:8" x14ac:dyDescent="0.25">
      <c r="C11" t="s">
        <v>124</v>
      </c>
      <c r="E11" t="s">
        <v>125</v>
      </c>
      <c r="F11" s="17">
        <f>D4*85%</f>
        <v>11050</v>
      </c>
    </row>
    <row r="13" spans="1:8" x14ac:dyDescent="0.25">
      <c r="D13">
        <v>11050</v>
      </c>
      <c r="E13">
        <v>0</v>
      </c>
      <c r="F13">
        <f>D13*E13</f>
        <v>0</v>
      </c>
      <c r="G13">
        <f>D13+F13</f>
        <v>11050</v>
      </c>
    </row>
    <row r="14" spans="1:8" x14ac:dyDescent="0.25">
      <c r="D14">
        <v>11050</v>
      </c>
      <c r="E14" s="60">
        <v>0.15</v>
      </c>
      <c r="F14">
        <f t="shared" ref="F14:F15" si="0">D14*E14</f>
        <v>1657.5</v>
      </c>
      <c r="G14">
        <f>D14/(1-E14)</f>
        <v>13000</v>
      </c>
    </row>
    <row r="15" spans="1:8" x14ac:dyDescent="0.25">
      <c r="D15">
        <v>11050</v>
      </c>
      <c r="E15" s="60">
        <v>0.28999999999999998</v>
      </c>
      <c r="F15">
        <f t="shared" si="0"/>
        <v>3204.5</v>
      </c>
      <c r="G15">
        <f>D15/(1-E15)</f>
        <v>15563.380281690143</v>
      </c>
    </row>
    <row r="20" spans="9:9" x14ac:dyDescent="0.25">
      <c r="I20" s="61" t="s">
        <v>128</v>
      </c>
    </row>
    <row r="21" spans="9:9" x14ac:dyDescent="0.25">
      <c r="I21" s="61" t="s">
        <v>88</v>
      </c>
    </row>
    <row r="22" spans="9:9" x14ac:dyDescent="0.25">
      <c r="I22" s="59" t="s">
        <v>13</v>
      </c>
    </row>
    <row r="23" spans="9:9" x14ac:dyDescent="0.25">
      <c r="I23" s="59" t="s">
        <v>96</v>
      </c>
    </row>
    <row r="24" spans="9:9" x14ac:dyDescent="0.25">
      <c r="I24" s="61" t="s">
        <v>129</v>
      </c>
    </row>
    <row r="25" spans="9:9" x14ac:dyDescent="0.25">
      <c r="I25" s="61" t="s">
        <v>130</v>
      </c>
    </row>
    <row r="26" spans="9:9" x14ac:dyDescent="0.25">
      <c r="I26" s="59" t="s">
        <v>127</v>
      </c>
    </row>
    <row r="27" spans="9:9" x14ac:dyDescent="0.25">
      <c r="I27" s="59" t="s">
        <v>87</v>
      </c>
    </row>
  </sheetData>
  <autoFilter ref="I7:J7" xr:uid="{00000000-0009-0000-0000-000005000000}">
    <sortState xmlns:xlrd2="http://schemas.microsoft.com/office/spreadsheetml/2017/richdata2" ref="I8:J10">
      <sortCondition ref="I7"/>
    </sortState>
  </autoFilter>
  <sortState xmlns:xlrd2="http://schemas.microsoft.com/office/spreadsheetml/2017/richdata2" ref="I20:I27">
    <sortCondition ref="I19"/>
  </sortState>
  <mergeCells count="2">
    <mergeCell ref="A3:B3"/>
    <mergeCell ref="C2:F2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9"/>
  <dimension ref="A1:H4"/>
  <sheetViews>
    <sheetView workbookViewId="0">
      <selection activeCell="B10" sqref="B10"/>
    </sheetView>
  </sheetViews>
  <sheetFormatPr defaultRowHeight="15" x14ac:dyDescent="0.25"/>
  <cols>
    <col min="1" max="1" width="18" style="1" customWidth="1"/>
    <col min="2" max="2" width="69" style="65" customWidth="1"/>
    <col min="3" max="3" width="10.7109375" style="66" bestFit="1" customWidth="1"/>
    <col min="4" max="4" width="15.28515625" style="1" customWidth="1"/>
    <col min="5" max="5" width="17.140625" style="66" bestFit="1" customWidth="1"/>
    <col min="6" max="6" width="16.140625" style="1" bestFit="1" customWidth="1"/>
    <col min="7" max="9" width="0" style="1" hidden="1" customWidth="1"/>
    <col min="10" max="16384" width="9.140625" style="1"/>
  </cols>
  <sheetData>
    <row r="1" spans="1:8" ht="18" x14ac:dyDescent="0.25">
      <c r="A1" s="383" t="s">
        <v>138</v>
      </c>
      <c r="B1" s="383"/>
      <c r="C1" s="383"/>
      <c r="D1" s="383"/>
      <c r="E1" s="383"/>
      <c r="F1" s="383"/>
    </row>
    <row r="2" spans="1:8" ht="15.75" x14ac:dyDescent="0.25">
      <c r="A2" s="62" t="s">
        <v>139</v>
      </c>
      <c r="B2" s="63" t="s">
        <v>140</v>
      </c>
      <c r="C2" s="64" t="s">
        <v>141</v>
      </c>
      <c r="D2" s="62" t="s">
        <v>142</v>
      </c>
      <c r="E2" s="64" t="s">
        <v>143</v>
      </c>
      <c r="F2" s="62" t="s">
        <v>144</v>
      </c>
    </row>
    <row r="3" spans="1:8" ht="30" x14ac:dyDescent="0.25">
      <c r="A3" s="1" t="s">
        <v>145</v>
      </c>
      <c r="B3" s="65" t="s">
        <v>146</v>
      </c>
      <c r="C3" s="66" t="d">
        <v>2016-03-10</v>
      </c>
      <c r="D3" s="1" t="s">
        <v>147</v>
      </c>
      <c r="E3" s="66" t="d">
        <v>2016-05-04</v>
      </c>
      <c r="F3" s="1" t="s">
        <v>145</v>
      </c>
      <c r="H3" s="1" t="s">
        <v>147</v>
      </c>
    </row>
    <row r="4" spans="1:8" x14ac:dyDescent="0.25">
      <c r="H4" s="1" t="s">
        <v>148</v>
      </c>
    </row>
  </sheetData>
  <mergeCells count="1">
    <mergeCell ref="A1:F1"/>
  </mergeCells>
  <conditionalFormatting sqref="D1:D1048576">
    <cfRule type="containsText" dxfId="1" priority="1" operator="containsText" text="Em Andamento">
      <formula>NOT(ISERROR(SEARCH("Em Andamento",D1)))</formula>
    </cfRule>
    <cfRule type="containsText" dxfId="0" priority="2" operator="containsText" text="Corrigido">
      <formula>NOT(ISERROR(SEARCH("Corrigido",D1)))</formula>
    </cfRule>
  </conditionalFormatting>
  <dataValidations count="1">
    <dataValidation type="list" allowBlank="1" showInputMessage="1" showErrorMessage="1" sqref="D3:D375" xr:uid="{00000000-0002-0000-0600-000000000000}">
      <formula1>$H$3:$H$4</formula1>
    </dataValidation>
  </dataValidation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11"/>
  <dimension ref="A1:AK445"/>
  <sheetViews>
    <sheetView topLeftCell="A40" workbookViewId="0">
      <selection activeCell="F60" sqref="F60"/>
    </sheetView>
  </sheetViews>
  <sheetFormatPr defaultRowHeight="15" x14ac:dyDescent="0.25"/>
  <cols>
    <col min="2" max="2" width="61" bestFit="1" customWidth="1"/>
    <col min="3" max="3" width="43.140625" customWidth="1"/>
    <col min="4" max="4" width="13.42578125" customWidth="1"/>
    <col min="6" max="6" width="35" style="101" bestFit="1" customWidth="1"/>
    <col min="7" max="7" width="13.5703125" customWidth="1"/>
    <col min="9" max="9" width="26.42578125" bestFit="1" customWidth="1"/>
    <col min="10" max="10" width="13.7109375" customWidth="1"/>
    <col min="11" max="11" width="7.7109375" bestFit="1" customWidth="1"/>
    <col min="13" max="13" width="13.28515625" bestFit="1" customWidth="1"/>
    <col min="15" max="15" width="15.28515625" bestFit="1" customWidth="1"/>
    <col min="17" max="17" width="15.28515625" bestFit="1" customWidth="1"/>
    <col min="19" max="19" width="15.28515625" bestFit="1" customWidth="1"/>
    <col min="22" max="22" width="15.28515625" bestFit="1" customWidth="1"/>
    <col min="23" max="24" width="15.28515625" customWidth="1"/>
    <col min="25" max="25" width="10.42578125" bestFit="1" customWidth="1"/>
    <col min="31" max="31" width="80.5703125" bestFit="1" customWidth="1"/>
    <col min="34" max="35" width="20.5703125" bestFit="1" customWidth="1"/>
    <col min="36" max="36" width="12.42578125" bestFit="1" customWidth="1"/>
    <col min="37" max="37" width="10.7109375" bestFit="1" customWidth="1"/>
  </cols>
  <sheetData>
    <row r="1" spans="1:35" x14ac:dyDescent="0.25">
      <c r="A1" s="68" t="s">
        <v>163</v>
      </c>
      <c r="B1" s="68" t="s">
        <v>164</v>
      </c>
      <c r="F1" s="68" t="s">
        <v>165</v>
      </c>
      <c r="G1" s="68" t="s">
        <v>166</v>
      </c>
      <c r="I1" t="s">
        <v>167</v>
      </c>
      <c r="AE1" s="68" t="s">
        <v>168</v>
      </c>
    </row>
    <row r="2" spans="1:35" ht="15.75" thickBot="1" x14ac:dyDescent="0.3">
      <c r="A2" s="69">
        <v>1</v>
      </c>
      <c r="B2" s="70" t="s">
        <v>169</v>
      </c>
      <c r="C2" s="71"/>
      <c r="D2" s="71"/>
      <c r="F2" s="72" t="s">
        <v>170</v>
      </c>
      <c r="G2" s="73">
        <v>0.32300000000000001</v>
      </c>
      <c r="J2" s="381" t="s">
        <v>171</v>
      </c>
      <c r="K2" s="381" t="s">
        <v>155</v>
      </c>
      <c r="V2" t="s">
        <v>82</v>
      </c>
      <c r="Y2" t="s">
        <v>172</v>
      </c>
      <c r="AE2" s="74" t="s">
        <v>173</v>
      </c>
    </row>
    <row r="3" spans="1:35" x14ac:dyDescent="0.25">
      <c r="A3" s="69">
        <v>2</v>
      </c>
      <c r="B3" s="70" t="s">
        <v>174</v>
      </c>
      <c r="C3" s="71"/>
      <c r="D3" s="71"/>
      <c r="F3" s="75" t="s">
        <v>175</v>
      </c>
      <c r="G3" s="73">
        <v>0.23799999999999999</v>
      </c>
      <c r="J3" s="381"/>
      <c r="K3" s="381"/>
      <c r="L3" s="76" t="s">
        <v>176</v>
      </c>
      <c r="M3" s="77" t="s">
        <v>177</v>
      </c>
      <c r="N3" s="78" t="s">
        <v>178</v>
      </c>
      <c r="O3" s="77" t="s">
        <v>177</v>
      </c>
      <c r="P3" s="79" t="s">
        <v>179</v>
      </c>
      <c r="Q3" s="80" t="s">
        <v>177</v>
      </c>
      <c r="R3" s="76" t="s">
        <v>180</v>
      </c>
      <c r="S3" s="79" t="s">
        <v>177</v>
      </c>
      <c r="T3" s="80" t="s">
        <v>92</v>
      </c>
      <c r="U3" s="76" t="s">
        <v>135</v>
      </c>
      <c r="V3" s="80" t="s">
        <v>177</v>
      </c>
      <c r="W3" s="81" t="s">
        <v>181</v>
      </c>
      <c r="X3" s="82" t="s">
        <v>182</v>
      </c>
      <c r="AE3" s="74" t="s">
        <v>183</v>
      </c>
    </row>
    <row r="4" spans="1:35" x14ac:dyDescent="0.25">
      <c r="A4" s="69">
        <v>3</v>
      </c>
      <c r="B4" s="70" t="s">
        <v>184</v>
      </c>
      <c r="C4" s="71"/>
      <c r="D4" s="71"/>
      <c r="F4" s="72" t="s">
        <v>185</v>
      </c>
      <c r="G4" s="73">
        <v>0.2</v>
      </c>
      <c r="I4" s="83" t="s">
        <v>186</v>
      </c>
      <c r="J4" s="83" t="s">
        <v>161</v>
      </c>
      <c r="K4" s="84">
        <v>1</v>
      </c>
      <c r="L4" s="85">
        <f>M4/V4</f>
        <v>0.02</v>
      </c>
      <c r="M4" s="86">
        <v>2000000</v>
      </c>
      <c r="N4" s="87">
        <f>P4-L4</f>
        <v>0.27999999999999997</v>
      </c>
      <c r="O4" s="88">
        <f>Q4-M4</f>
        <v>28000000</v>
      </c>
      <c r="P4" s="89">
        <v>0.3</v>
      </c>
      <c r="Q4" s="34">
        <v>30000000</v>
      </c>
      <c r="R4" s="90">
        <v>0.7</v>
      </c>
      <c r="S4" s="91">
        <f>V4-Q4</f>
        <v>70000000</v>
      </c>
      <c r="T4" s="92">
        <v>0.23499999999999999</v>
      </c>
      <c r="U4" s="93">
        <f>R4+P4</f>
        <v>1</v>
      </c>
      <c r="V4" s="94">
        <v>100000000</v>
      </c>
      <c r="W4" s="95">
        <v>5.1999999999999998E-2</v>
      </c>
      <c r="X4" s="95">
        <v>0.505</v>
      </c>
      <c r="Y4" t="s">
        <v>187</v>
      </c>
      <c r="AE4" s="74" t="s">
        <v>188</v>
      </c>
      <c r="AG4" s="96"/>
      <c r="AH4" s="97">
        <v>0</v>
      </c>
      <c r="AI4" s="96"/>
    </row>
    <row r="5" spans="1:35" ht="15.75" x14ac:dyDescent="0.25">
      <c r="A5" s="69">
        <v>6</v>
      </c>
      <c r="B5" s="98" t="s">
        <v>189</v>
      </c>
      <c r="C5" s="71"/>
      <c r="D5" s="71"/>
      <c r="F5" s="72" t="s">
        <v>190</v>
      </c>
      <c r="G5" s="73">
        <v>0.32300000000000001</v>
      </c>
      <c r="I5" s="83" t="s">
        <v>191</v>
      </c>
      <c r="J5" s="83" t="s">
        <v>161</v>
      </c>
      <c r="K5" s="84">
        <v>1</v>
      </c>
      <c r="L5" s="85">
        <f>M5/V5</f>
        <v>1.2500000000000001E-2</v>
      </c>
      <c r="M5" s="86">
        <v>2500000</v>
      </c>
      <c r="N5" s="87">
        <f>P5-L5</f>
        <v>0.4375</v>
      </c>
      <c r="O5" s="88">
        <f>Q5-M5</f>
        <v>97500000</v>
      </c>
      <c r="P5" s="89">
        <v>0.45</v>
      </c>
      <c r="Q5" s="34">
        <v>100000000</v>
      </c>
      <c r="R5" s="90">
        <v>0.55000000000000004</v>
      </c>
      <c r="S5" s="91">
        <f>V5-Q5</f>
        <v>100000000</v>
      </c>
      <c r="T5" s="92">
        <v>0.3</v>
      </c>
      <c r="U5" s="93">
        <f>R5+P5</f>
        <v>1</v>
      </c>
      <c r="V5" s="94">
        <v>200000000</v>
      </c>
      <c r="W5" s="99">
        <v>0.22</v>
      </c>
      <c r="X5" s="95">
        <v>0.2</v>
      </c>
      <c r="Y5" t="s">
        <v>187</v>
      </c>
      <c r="AE5" s="74" t="s">
        <v>192</v>
      </c>
      <c r="AG5" s="96"/>
      <c r="AH5" s="100" t="s">
        <v>193</v>
      </c>
      <c r="AI5" s="100" t="s">
        <v>194</v>
      </c>
    </row>
    <row r="6" spans="1:35" ht="15.75" x14ac:dyDescent="0.25">
      <c r="A6" s="69">
        <v>7</v>
      </c>
      <c r="B6" s="98" t="s">
        <v>195</v>
      </c>
      <c r="C6" s="71"/>
      <c r="F6" s="72" t="s">
        <v>196</v>
      </c>
      <c r="G6" s="73">
        <v>0.32300000000000001</v>
      </c>
      <c r="I6" s="83" t="s">
        <v>197</v>
      </c>
      <c r="J6" s="83" t="s">
        <v>161</v>
      </c>
      <c r="K6" s="84">
        <v>1</v>
      </c>
      <c r="L6" s="85">
        <f t="shared" ref="L6:L11" si="0">M6/V6</f>
        <v>0.12</v>
      </c>
      <c r="M6" s="86">
        <v>1500000</v>
      </c>
      <c r="N6" s="87">
        <f t="shared" ref="N6:O14" si="1">P6-L6</f>
        <v>0</v>
      </c>
      <c r="O6" s="88">
        <f t="shared" si="1"/>
        <v>0</v>
      </c>
      <c r="P6" s="89">
        <v>0.12</v>
      </c>
      <c r="Q6" s="34">
        <v>1500000</v>
      </c>
      <c r="R6" s="90">
        <v>0.88</v>
      </c>
      <c r="S6" s="91">
        <f t="shared" ref="S6:S15" si="2">V6-Q6</f>
        <v>11000000</v>
      </c>
      <c r="T6" s="92">
        <v>0.375</v>
      </c>
      <c r="U6" s="93">
        <f t="shared" ref="U6:U15" si="3">R6+P6</f>
        <v>1</v>
      </c>
      <c r="V6" s="94">
        <v>12500000</v>
      </c>
      <c r="W6" s="95">
        <v>0</v>
      </c>
      <c r="X6" s="95">
        <v>0.45</v>
      </c>
      <c r="Y6" s="67" t="s">
        <v>198</v>
      </c>
      <c r="AE6" s="74" t="s">
        <v>199</v>
      </c>
      <c r="AG6" s="96"/>
      <c r="AH6" s="100" t="s">
        <v>200</v>
      </c>
      <c r="AI6" s="100" t="s">
        <v>201</v>
      </c>
    </row>
    <row r="7" spans="1:35" ht="15.75" x14ac:dyDescent="0.25">
      <c r="A7" s="69">
        <v>14</v>
      </c>
      <c r="B7" s="98" t="s">
        <v>158</v>
      </c>
      <c r="C7" s="71"/>
      <c r="F7" s="72" t="s">
        <v>202</v>
      </c>
      <c r="G7" s="73">
        <v>0.32300000000000001</v>
      </c>
      <c r="I7" s="83" t="s">
        <v>160</v>
      </c>
      <c r="J7" s="83" t="s">
        <v>203</v>
      </c>
      <c r="K7" s="84">
        <v>2</v>
      </c>
      <c r="L7" s="85">
        <f t="shared" si="0"/>
        <v>0.02</v>
      </c>
      <c r="M7" s="86">
        <v>500000</v>
      </c>
      <c r="N7" s="87">
        <f t="shared" si="1"/>
        <v>0.98</v>
      </c>
      <c r="O7" s="88">
        <f t="shared" si="1"/>
        <v>24500000</v>
      </c>
      <c r="P7" s="89">
        <v>1</v>
      </c>
      <c r="Q7" s="34">
        <v>25000000</v>
      </c>
      <c r="R7" s="90">
        <v>0</v>
      </c>
      <c r="S7" s="91">
        <f t="shared" si="2"/>
        <v>0</v>
      </c>
      <c r="T7" s="92">
        <v>0</v>
      </c>
      <c r="U7" s="93">
        <f t="shared" si="3"/>
        <v>1</v>
      </c>
      <c r="V7" s="94">
        <v>25000000</v>
      </c>
      <c r="W7" s="95">
        <v>0.16220000000000001</v>
      </c>
      <c r="X7" s="95">
        <v>0</v>
      </c>
      <c r="Y7" s="67" t="s">
        <v>198</v>
      </c>
      <c r="AE7" s="74" t="s">
        <v>204</v>
      </c>
      <c r="AG7" s="96"/>
      <c r="AH7" s="100" t="s">
        <v>205</v>
      </c>
      <c r="AI7" s="100" t="s">
        <v>206</v>
      </c>
    </row>
    <row r="8" spans="1:35" ht="15.75" x14ac:dyDescent="0.25">
      <c r="A8" s="69">
        <v>15</v>
      </c>
      <c r="B8" s="98" t="s">
        <v>207</v>
      </c>
      <c r="C8" s="71"/>
      <c r="F8" s="72" t="s">
        <v>208</v>
      </c>
      <c r="G8" s="73">
        <v>0.32300000000000001</v>
      </c>
      <c r="I8" s="83" t="s">
        <v>209</v>
      </c>
      <c r="J8" s="83" t="s">
        <v>203</v>
      </c>
      <c r="K8" s="84">
        <v>2</v>
      </c>
      <c r="L8" s="85">
        <f t="shared" si="0"/>
        <v>0.05</v>
      </c>
      <c r="M8" s="86">
        <v>250000</v>
      </c>
      <c r="N8" s="87">
        <f t="shared" si="1"/>
        <v>0.25</v>
      </c>
      <c r="O8" s="88">
        <f>Q8-M8</f>
        <v>1250000</v>
      </c>
      <c r="P8" s="89">
        <v>0.3</v>
      </c>
      <c r="Q8" s="34">
        <f>P8*V8</f>
        <v>1500000</v>
      </c>
      <c r="R8" s="90">
        <v>0.7</v>
      </c>
      <c r="S8" s="91">
        <f t="shared" si="2"/>
        <v>3500000</v>
      </c>
      <c r="T8" s="92">
        <v>0.15</v>
      </c>
      <c r="U8" s="93">
        <f t="shared" si="3"/>
        <v>1</v>
      </c>
      <c r="V8" s="94">
        <v>5000000</v>
      </c>
      <c r="W8" s="95">
        <v>0.16220000000000001</v>
      </c>
      <c r="X8" s="95">
        <v>0</v>
      </c>
      <c r="Y8" s="67" t="s">
        <v>198</v>
      </c>
      <c r="AE8" s="74" t="s">
        <v>210</v>
      </c>
      <c r="AG8" s="96"/>
      <c r="AH8" s="100" t="s">
        <v>211</v>
      </c>
      <c r="AI8" s="100" t="s">
        <v>212</v>
      </c>
    </row>
    <row r="9" spans="1:35" ht="15.75" x14ac:dyDescent="0.25">
      <c r="I9" s="83" t="s">
        <v>213</v>
      </c>
      <c r="J9" s="83" t="s">
        <v>161</v>
      </c>
      <c r="K9" s="84">
        <v>1</v>
      </c>
      <c r="L9" s="85">
        <f t="shared" si="0"/>
        <v>0.1</v>
      </c>
      <c r="M9" s="86">
        <v>75000</v>
      </c>
      <c r="N9" s="87">
        <f t="shared" si="1"/>
        <v>0</v>
      </c>
      <c r="O9" s="88">
        <f t="shared" si="1"/>
        <v>0</v>
      </c>
      <c r="P9" s="89">
        <v>0.1</v>
      </c>
      <c r="Q9" s="34">
        <v>75000</v>
      </c>
      <c r="R9" s="90">
        <v>0.9</v>
      </c>
      <c r="S9" s="91">
        <f t="shared" si="2"/>
        <v>675000</v>
      </c>
      <c r="T9" s="92">
        <v>0.32</v>
      </c>
      <c r="U9" s="93">
        <f t="shared" si="3"/>
        <v>1</v>
      </c>
      <c r="V9" s="94">
        <v>750000</v>
      </c>
      <c r="W9" s="95">
        <v>0</v>
      </c>
      <c r="X9" s="95">
        <v>0.4</v>
      </c>
      <c r="Y9" s="67" t="s">
        <v>198</v>
      </c>
      <c r="AE9" s="74" t="s">
        <v>214</v>
      </c>
      <c r="AG9" s="96"/>
      <c r="AH9" s="100" t="s">
        <v>215</v>
      </c>
      <c r="AI9" s="100" t="s">
        <v>216</v>
      </c>
    </row>
    <row r="10" spans="1:35" ht="15.75" x14ac:dyDescent="0.25">
      <c r="A10" s="102">
        <v>18</v>
      </c>
      <c r="B10" s="103" t="s">
        <v>217</v>
      </c>
      <c r="F10" s="68" t="s">
        <v>218</v>
      </c>
      <c r="I10" s="83" t="s">
        <v>219</v>
      </c>
      <c r="J10" s="83" t="s">
        <v>161</v>
      </c>
      <c r="K10" s="84">
        <v>1</v>
      </c>
      <c r="L10" s="85">
        <f t="shared" si="0"/>
        <v>0.04</v>
      </c>
      <c r="M10" s="86">
        <v>1000000</v>
      </c>
      <c r="N10" s="87">
        <f t="shared" si="1"/>
        <v>0.96</v>
      </c>
      <c r="O10" s="88">
        <f t="shared" si="1"/>
        <v>24000000</v>
      </c>
      <c r="P10" s="89">
        <v>1</v>
      </c>
      <c r="Q10" s="34">
        <v>25000000</v>
      </c>
      <c r="R10" s="90">
        <v>0</v>
      </c>
      <c r="S10" s="91">
        <f t="shared" si="2"/>
        <v>0</v>
      </c>
      <c r="T10" s="92">
        <v>0</v>
      </c>
      <c r="U10" s="93">
        <f t="shared" si="3"/>
        <v>1</v>
      </c>
      <c r="V10" s="94">
        <v>25000000</v>
      </c>
      <c r="W10" s="95">
        <v>7.2999999999999995E-2</v>
      </c>
      <c r="X10" s="95">
        <v>0</v>
      </c>
      <c r="Y10" s="67" t="s">
        <v>198</v>
      </c>
      <c r="AE10" s="74" t="s">
        <v>220</v>
      </c>
      <c r="AG10" s="96"/>
      <c r="AH10" s="100" t="s">
        <v>221</v>
      </c>
      <c r="AI10" s="100" t="s">
        <v>222</v>
      </c>
    </row>
    <row r="11" spans="1:35" x14ac:dyDescent="0.25">
      <c r="A11" s="102">
        <v>67</v>
      </c>
      <c r="B11" s="103" t="s">
        <v>223</v>
      </c>
      <c r="F11" s="74" t="s">
        <v>151</v>
      </c>
      <c r="I11" s="83" t="s">
        <v>224</v>
      </c>
      <c r="J11" s="83" t="s">
        <v>161</v>
      </c>
      <c r="K11" s="84">
        <v>1</v>
      </c>
      <c r="L11" s="85">
        <f t="shared" si="0"/>
        <v>5.0000000000000001E-3</v>
      </c>
      <c r="M11" s="86">
        <v>1500000</v>
      </c>
      <c r="N11" s="87">
        <f>P11-L11</f>
        <v>0.34499999999999997</v>
      </c>
      <c r="O11" s="88">
        <f t="shared" si="1"/>
        <v>103500000</v>
      </c>
      <c r="P11" s="89">
        <v>0.35</v>
      </c>
      <c r="Q11" s="34">
        <v>105000000</v>
      </c>
      <c r="R11" s="90">
        <v>0.65</v>
      </c>
      <c r="S11" s="91">
        <f t="shared" si="2"/>
        <v>195000000</v>
      </c>
      <c r="T11" s="92">
        <v>0.38500000000000001</v>
      </c>
      <c r="U11" s="93">
        <f t="shared" si="3"/>
        <v>1</v>
      </c>
      <c r="V11" s="94">
        <v>300000000</v>
      </c>
      <c r="W11" s="95">
        <v>0.17915748489300001</v>
      </c>
      <c r="X11" s="95">
        <v>0.82</v>
      </c>
      <c r="Y11" s="67" t="s">
        <v>198</v>
      </c>
      <c r="AE11" s="74" t="s">
        <v>225</v>
      </c>
      <c r="AG11" s="96"/>
      <c r="AH11" s="96"/>
      <c r="AI11" s="96"/>
    </row>
    <row r="12" spans="1:35" x14ac:dyDescent="0.25">
      <c r="A12" s="102">
        <v>71</v>
      </c>
      <c r="B12" s="103" t="s">
        <v>226</v>
      </c>
      <c r="F12" s="74" t="s">
        <v>150</v>
      </c>
      <c r="I12" s="83" t="s">
        <v>227</v>
      </c>
      <c r="J12" s="83" t="s">
        <v>203</v>
      </c>
      <c r="K12" s="84">
        <v>2</v>
      </c>
      <c r="L12" s="85">
        <f>M12/V12</f>
        <v>0.02</v>
      </c>
      <c r="M12" s="104">
        <v>400000</v>
      </c>
      <c r="N12" s="87">
        <f>P12-L12</f>
        <v>0.27999999999999997</v>
      </c>
      <c r="O12" s="88">
        <f t="shared" si="1"/>
        <v>5600000</v>
      </c>
      <c r="P12" s="89">
        <v>0.3</v>
      </c>
      <c r="Q12" s="105">
        <v>6000000</v>
      </c>
      <c r="R12" s="90">
        <v>0.7</v>
      </c>
      <c r="S12" s="91">
        <f t="shared" si="2"/>
        <v>14000000</v>
      </c>
      <c r="T12" s="92">
        <v>0.25</v>
      </c>
      <c r="U12" s="93">
        <f t="shared" si="3"/>
        <v>1</v>
      </c>
      <c r="V12" s="94">
        <v>20000000</v>
      </c>
      <c r="W12" s="95">
        <v>0.246725</v>
      </c>
      <c r="X12" s="95">
        <v>0.52500000000000002</v>
      </c>
      <c r="Y12" s="67" t="s">
        <v>198</v>
      </c>
      <c r="Z12" t="s">
        <v>228</v>
      </c>
      <c r="AE12" s="74" t="s">
        <v>229</v>
      </c>
      <c r="AG12" s="96"/>
      <c r="AH12" s="96"/>
      <c r="AI12" s="96"/>
    </row>
    <row r="13" spans="1:35" x14ac:dyDescent="0.25">
      <c r="A13" s="102">
        <v>96</v>
      </c>
      <c r="B13" s="103" t="s">
        <v>230</v>
      </c>
      <c r="F13" s="106"/>
      <c r="I13" s="83" t="s">
        <v>231</v>
      </c>
      <c r="J13" s="83" t="s">
        <v>203</v>
      </c>
      <c r="K13" s="84">
        <v>2</v>
      </c>
      <c r="L13" s="85">
        <f>M13/V13</f>
        <v>0.02</v>
      </c>
      <c r="M13" s="104">
        <v>400000</v>
      </c>
      <c r="N13" s="87">
        <f>P13-L13</f>
        <v>0.27999999999999997</v>
      </c>
      <c r="O13" s="88">
        <f t="shared" si="1"/>
        <v>5600000</v>
      </c>
      <c r="P13" s="89">
        <v>0.3</v>
      </c>
      <c r="Q13" s="105">
        <v>6000000</v>
      </c>
      <c r="R13" s="90">
        <v>0.7</v>
      </c>
      <c r="S13" s="91">
        <f t="shared" si="2"/>
        <v>14000000</v>
      </c>
      <c r="T13" s="92">
        <v>0.25</v>
      </c>
      <c r="U13" s="93">
        <f t="shared" si="3"/>
        <v>1</v>
      </c>
      <c r="V13" s="94">
        <v>20000000</v>
      </c>
      <c r="W13" s="95">
        <v>0.246725</v>
      </c>
      <c r="X13" s="95">
        <v>0.45</v>
      </c>
      <c r="Y13" s="67" t="s">
        <v>198</v>
      </c>
      <c r="Z13" t="s">
        <v>232</v>
      </c>
      <c r="AE13" s="74" t="s">
        <v>233</v>
      </c>
      <c r="AG13" s="96"/>
      <c r="AH13" s="107" t="s">
        <v>92</v>
      </c>
      <c r="AI13" s="107" t="s">
        <v>194</v>
      </c>
    </row>
    <row r="14" spans="1:35" ht="15.75" x14ac:dyDescent="0.25">
      <c r="A14" s="108">
        <v>34</v>
      </c>
      <c r="B14" s="109" t="s">
        <v>234</v>
      </c>
      <c r="F14" s="68" t="s">
        <v>235</v>
      </c>
      <c r="I14" s="83" t="s">
        <v>236</v>
      </c>
      <c r="J14" s="83" t="s">
        <v>161</v>
      </c>
      <c r="K14" s="84">
        <v>1</v>
      </c>
      <c r="L14" s="85">
        <f>M14/V14</f>
        <v>2.5000000000000001E-2</v>
      </c>
      <c r="M14" s="104">
        <v>500000</v>
      </c>
      <c r="N14" s="87">
        <f>P14-L14</f>
        <v>0.57499999999999996</v>
      </c>
      <c r="O14" s="88">
        <f t="shared" si="1"/>
        <v>11500000</v>
      </c>
      <c r="P14" s="89">
        <v>0.6</v>
      </c>
      <c r="Q14" s="105">
        <v>12000000</v>
      </c>
      <c r="R14" s="90">
        <v>0.4</v>
      </c>
      <c r="S14" s="91">
        <f t="shared" si="2"/>
        <v>8000000</v>
      </c>
      <c r="T14" s="92">
        <v>0.28499999999999998</v>
      </c>
      <c r="U14" s="93">
        <f t="shared" si="3"/>
        <v>1</v>
      </c>
      <c r="V14" s="94">
        <v>20000000</v>
      </c>
      <c r="W14" s="95">
        <v>0.30453166666699999</v>
      </c>
      <c r="X14" s="95">
        <v>0.5</v>
      </c>
      <c r="Y14" s="67" t="s">
        <v>198</v>
      </c>
      <c r="AE14" s="74" t="s">
        <v>237</v>
      </c>
      <c r="AG14" s="96"/>
      <c r="AH14" s="110">
        <v>0.2</v>
      </c>
      <c r="AI14" s="100" t="s">
        <v>201</v>
      </c>
    </row>
    <row r="15" spans="1:35" ht="16.5" thickBot="1" x14ac:dyDescent="0.3">
      <c r="A15" s="111">
        <v>10</v>
      </c>
      <c r="B15" s="112" t="s">
        <v>238</v>
      </c>
      <c r="F15" s="74" t="s">
        <v>151</v>
      </c>
      <c r="I15" s="83" t="s">
        <v>239</v>
      </c>
      <c r="J15" s="83" t="s">
        <v>161</v>
      </c>
      <c r="K15" s="84">
        <v>1</v>
      </c>
      <c r="L15" s="113">
        <v>1</v>
      </c>
      <c r="M15" s="114"/>
      <c r="N15" s="115">
        <v>0</v>
      </c>
      <c r="O15" s="116">
        <f>Q15-M15</f>
        <v>0</v>
      </c>
      <c r="P15" s="117">
        <v>1</v>
      </c>
      <c r="Q15" s="118">
        <v>0</v>
      </c>
      <c r="R15" s="119">
        <v>0</v>
      </c>
      <c r="S15" s="120">
        <f t="shared" si="2"/>
        <v>0</v>
      </c>
      <c r="T15" s="121">
        <v>0</v>
      </c>
      <c r="U15" s="119">
        <f t="shared" si="3"/>
        <v>1</v>
      </c>
      <c r="V15" s="122">
        <v>0</v>
      </c>
      <c r="W15" s="123"/>
      <c r="X15" s="123"/>
      <c r="AE15" s="74" t="s">
        <v>240</v>
      </c>
      <c r="AG15" s="96"/>
      <c r="AH15" s="110">
        <v>0.2</v>
      </c>
      <c r="AI15" s="100" t="s">
        <v>201</v>
      </c>
    </row>
    <row r="16" spans="1:35" ht="15.75" x14ac:dyDescent="0.25">
      <c r="A16" s="111">
        <v>51</v>
      </c>
      <c r="B16" s="124" t="s">
        <v>241</v>
      </c>
      <c r="F16" s="74" t="s">
        <v>154</v>
      </c>
      <c r="AE16" s="74" t="s">
        <v>242</v>
      </c>
      <c r="AG16" s="96"/>
      <c r="AH16" s="110">
        <v>0.3</v>
      </c>
      <c r="AI16" s="100" t="s">
        <v>201</v>
      </c>
    </row>
    <row r="17" spans="1:35" ht="15.75" x14ac:dyDescent="0.25">
      <c r="A17" s="111">
        <v>78</v>
      </c>
      <c r="B17" s="112" t="s">
        <v>243</v>
      </c>
      <c r="F17" s="106"/>
      <c r="P17" s="125"/>
      <c r="AE17" s="74" t="s">
        <v>244</v>
      </c>
      <c r="AG17" s="96"/>
      <c r="AH17" s="110">
        <v>0.3</v>
      </c>
      <c r="AI17" s="100" t="s">
        <v>201</v>
      </c>
    </row>
    <row r="18" spans="1:35" x14ac:dyDescent="0.25">
      <c r="A18" s="126">
        <v>21</v>
      </c>
      <c r="B18" s="127" t="s">
        <v>245</v>
      </c>
      <c r="F18" s="68" t="s">
        <v>246</v>
      </c>
      <c r="AE18" s="74" t="s">
        <v>247</v>
      </c>
      <c r="AG18" s="96"/>
      <c r="AH18" s="110">
        <v>0.30099999999999999</v>
      </c>
      <c r="AI18" s="107" t="s">
        <v>248</v>
      </c>
    </row>
    <row r="19" spans="1:35" x14ac:dyDescent="0.25">
      <c r="A19" s="126">
        <v>22</v>
      </c>
      <c r="B19" s="127" t="s">
        <v>249</v>
      </c>
      <c r="F19" s="74"/>
      <c r="AE19" s="74" t="s">
        <v>250</v>
      </c>
      <c r="AG19" s="96"/>
      <c r="AH19" s="96"/>
      <c r="AI19" s="96"/>
    </row>
    <row r="20" spans="1:35" x14ac:dyDescent="0.25">
      <c r="A20" s="126">
        <v>32</v>
      </c>
      <c r="B20" s="127" t="s">
        <v>251</v>
      </c>
      <c r="AE20" s="74" t="s">
        <v>252</v>
      </c>
      <c r="AG20" s="96"/>
      <c r="AH20" s="107" t="s">
        <v>253</v>
      </c>
      <c r="AI20" s="96"/>
    </row>
    <row r="21" spans="1:35" x14ac:dyDescent="0.25">
      <c r="A21" s="126">
        <v>38</v>
      </c>
      <c r="B21" s="127" t="s">
        <v>254</v>
      </c>
      <c r="F21" s="68" t="s">
        <v>255</v>
      </c>
      <c r="AE21" s="74" t="s">
        <v>256</v>
      </c>
      <c r="AG21" s="96"/>
      <c r="AH21" s="107" t="s">
        <v>105</v>
      </c>
      <c r="AI21" s="96"/>
    </row>
    <row r="22" spans="1:35" x14ac:dyDescent="0.25">
      <c r="A22" s="126">
        <v>52</v>
      </c>
      <c r="B22" s="127" t="s">
        <v>257</v>
      </c>
      <c r="F22" s="83" t="s">
        <v>258</v>
      </c>
      <c r="AE22" s="74" t="s">
        <v>259</v>
      </c>
      <c r="AG22" s="96"/>
      <c r="AH22" s="107" t="s">
        <v>106</v>
      </c>
      <c r="AI22" s="96"/>
    </row>
    <row r="23" spans="1:35" x14ac:dyDescent="0.25">
      <c r="A23" s="126">
        <v>54</v>
      </c>
      <c r="B23" s="127" t="s">
        <v>260</v>
      </c>
      <c r="F23" s="83" t="s">
        <v>261</v>
      </c>
      <c r="AE23" s="74" t="s">
        <v>262</v>
      </c>
      <c r="AG23" s="96"/>
      <c r="AH23" s="107" t="s">
        <v>107</v>
      </c>
      <c r="AI23" s="96"/>
    </row>
    <row r="24" spans="1:35" x14ac:dyDescent="0.25">
      <c r="A24" s="126">
        <v>55</v>
      </c>
      <c r="B24" s="127" t="s">
        <v>263</v>
      </c>
      <c r="F24" s="83" t="s">
        <v>264</v>
      </c>
      <c r="AE24" s="74" t="s">
        <v>265</v>
      </c>
      <c r="AG24" s="96"/>
      <c r="AH24" s="107" t="s">
        <v>108</v>
      </c>
      <c r="AI24" s="96"/>
    </row>
    <row r="25" spans="1:35" x14ac:dyDescent="0.25">
      <c r="A25" s="126">
        <v>56</v>
      </c>
      <c r="B25" s="127" t="s">
        <v>266</v>
      </c>
      <c r="F25" s="83" t="s">
        <v>267</v>
      </c>
      <c r="AE25" s="74" t="s">
        <v>268</v>
      </c>
      <c r="AG25" s="96"/>
      <c r="AH25" s="107" t="s">
        <v>109</v>
      </c>
      <c r="AI25" s="96"/>
    </row>
    <row r="26" spans="1:35" x14ac:dyDescent="0.25">
      <c r="A26" s="128">
        <v>75</v>
      </c>
      <c r="B26" s="129" t="s">
        <v>269</v>
      </c>
      <c r="F26" s="83" t="s">
        <v>270</v>
      </c>
      <c r="AE26" s="74" t="s">
        <v>271</v>
      </c>
      <c r="AG26" s="96"/>
      <c r="AH26" s="107" t="s">
        <v>110</v>
      </c>
      <c r="AI26" s="96"/>
    </row>
    <row r="27" spans="1:35" x14ac:dyDescent="0.25">
      <c r="A27" s="128">
        <v>76</v>
      </c>
      <c r="B27" s="129" t="s">
        <v>272</v>
      </c>
      <c r="F27" s="83" t="s">
        <v>273</v>
      </c>
      <c r="AE27" s="74" t="s">
        <v>274</v>
      </c>
      <c r="AG27" s="96"/>
      <c r="AH27" s="107" t="s">
        <v>111</v>
      </c>
      <c r="AI27" s="96"/>
    </row>
    <row r="28" spans="1:35" x14ac:dyDescent="0.25">
      <c r="A28" s="130">
        <v>17</v>
      </c>
      <c r="B28" s="131" t="s">
        <v>275</v>
      </c>
      <c r="F28" s="83" t="s">
        <v>276</v>
      </c>
      <c r="AE28" s="74" t="s">
        <v>277</v>
      </c>
      <c r="AG28" s="96"/>
      <c r="AH28" s="107" t="s">
        <v>99</v>
      </c>
      <c r="AI28" s="96"/>
    </row>
    <row r="29" spans="1:35" x14ac:dyDescent="0.25">
      <c r="A29" s="130">
        <v>28</v>
      </c>
      <c r="B29" s="131" t="s">
        <v>278</v>
      </c>
      <c r="F29" s="83" t="s">
        <v>279</v>
      </c>
      <c r="AE29" s="74" t="s">
        <v>280</v>
      </c>
      <c r="AG29" s="96"/>
      <c r="AH29" s="107" t="s">
        <v>100</v>
      </c>
      <c r="AI29" s="96"/>
    </row>
    <row r="30" spans="1:35" x14ac:dyDescent="0.25">
      <c r="A30" s="130">
        <v>33</v>
      </c>
      <c r="B30" s="131" t="s">
        <v>159</v>
      </c>
      <c r="F30" s="83" t="s">
        <v>281</v>
      </c>
      <c r="AE30" s="74" t="s">
        <v>282</v>
      </c>
      <c r="AG30" s="96"/>
      <c r="AH30" s="107" t="s">
        <v>101</v>
      </c>
      <c r="AI30" s="96"/>
    </row>
    <row r="31" spans="1:35" x14ac:dyDescent="0.25">
      <c r="A31" s="132">
        <v>28</v>
      </c>
      <c r="B31" s="133" t="s">
        <v>283</v>
      </c>
      <c r="AE31" s="74" t="s">
        <v>284</v>
      </c>
      <c r="AG31" s="96"/>
      <c r="AH31" s="107" t="s">
        <v>102</v>
      </c>
      <c r="AI31" s="96"/>
    </row>
    <row r="32" spans="1:35" x14ac:dyDescent="0.25">
      <c r="A32" s="132">
        <v>35</v>
      </c>
      <c r="B32" s="133" t="s">
        <v>285</v>
      </c>
      <c r="F32" s="68" t="s">
        <v>286</v>
      </c>
      <c r="AE32" s="74" t="s">
        <v>287</v>
      </c>
      <c r="AG32" s="96"/>
      <c r="AH32" s="107" t="s">
        <v>103</v>
      </c>
      <c r="AI32" s="96"/>
    </row>
    <row r="33" spans="1:37" x14ac:dyDescent="0.25">
      <c r="A33" s="132">
        <v>97</v>
      </c>
      <c r="B33" s="133" t="s">
        <v>288</v>
      </c>
      <c r="F33" s="83" t="s">
        <v>191</v>
      </c>
      <c r="AE33" s="74" t="s">
        <v>289</v>
      </c>
      <c r="AG33" s="96"/>
      <c r="AH33" s="107" t="s">
        <v>104</v>
      </c>
      <c r="AI33" s="96"/>
    </row>
    <row r="34" spans="1:37" x14ac:dyDescent="0.25">
      <c r="A34" s="134"/>
      <c r="B34" s="135"/>
      <c r="D34" s="136">
        <v>2015</v>
      </c>
      <c r="F34" s="83" t="s">
        <v>290</v>
      </c>
      <c r="AE34" s="74" t="s">
        <v>291</v>
      </c>
      <c r="AG34" s="96"/>
      <c r="AH34" s="96"/>
      <c r="AI34" s="96"/>
    </row>
    <row r="35" spans="1:37" x14ac:dyDescent="0.25">
      <c r="C35" s="68" t="s">
        <v>292</v>
      </c>
      <c r="D35" s="68" t="s">
        <v>293</v>
      </c>
      <c r="F35" s="83" t="s">
        <v>294</v>
      </c>
      <c r="AE35" s="74" t="s">
        <v>295</v>
      </c>
      <c r="AG35" s="96"/>
      <c r="AH35" s="96" t="s">
        <v>292</v>
      </c>
      <c r="AI35" s="96"/>
    </row>
    <row r="36" spans="1:37" x14ac:dyDescent="0.25">
      <c r="A36" s="137">
        <v>1</v>
      </c>
      <c r="B36" s="138" t="s">
        <v>296</v>
      </c>
      <c r="C36" s="138" t="str">
        <f>I4</f>
        <v>Property</v>
      </c>
      <c r="D36" s="139">
        <v>0.48699999999999999</v>
      </c>
      <c r="F36" s="83" t="s">
        <v>297</v>
      </c>
      <c r="AE36" s="74" t="s">
        <v>298</v>
      </c>
      <c r="AG36" s="96"/>
      <c r="AH36" s="96" t="s">
        <v>299</v>
      </c>
      <c r="AI36" s="96"/>
    </row>
    <row r="37" spans="1:37" x14ac:dyDescent="0.25">
      <c r="A37" s="140">
        <v>1</v>
      </c>
      <c r="B37" s="141" t="s">
        <v>300</v>
      </c>
      <c r="C37" s="141" t="str">
        <f>I5</f>
        <v>CAR / EAR</v>
      </c>
      <c r="D37" s="142">
        <v>0.44800000000000001</v>
      </c>
      <c r="F37" s="83" t="s">
        <v>301</v>
      </c>
      <c r="AE37" s="74" t="s">
        <v>302</v>
      </c>
      <c r="AG37" s="96"/>
      <c r="AH37" s="96"/>
      <c r="AI37" s="96"/>
    </row>
    <row r="38" spans="1:37" x14ac:dyDescent="0.25">
      <c r="A38" s="140">
        <v>2</v>
      </c>
      <c r="B38" s="141" t="s">
        <v>303</v>
      </c>
      <c r="C38" s="141" t="str">
        <f>I5</f>
        <v>CAR / EAR</v>
      </c>
      <c r="D38" s="142">
        <v>0.44800000000000001</v>
      </c>
      <c r="AE38" s="74" t="s">
        <v>304</v>
      </c>
      <c r="AG38" s="96"/>
      <c r="AH38" s="96" t="s">
        <v>305</v>
      </c>
      <c r="AI38" t="s">
        <v>306</v>
      </c>
      <c r="AJ38" s="96" t="s">
        <v>307</v>
      </c>
      <c r="AK38" s="96" t="s">
        <v>308</v>
      </c>
    </row>
    <row r="39" spans="1:37" x14ac:dyDescent="0.25">
      <c r="A39" s="140">
        <v>3</v>
      </c>
      <c r="B39" s="141" t="s">
        <v>309</v>
      </c>
      <c r="C39" s="141" t="str">
        <f>I5</f>
        <v>CAR / EAR</v>
      </c>
      <c r="D39" s="142">
        <v>0.44800000000000001</v>
      </c>
      <c r="F39" s="68" t="s">
        <v>152</v>
      </c>
      <c r="AE39" s="74" t="s">
        <v>310</v>
      </c>
      <c r="AG39" s="96"/>
      <c r="AH39" s="143">
        <v>2500</v>
      </c>
      <c r="AI39" s="17">
        <f>AH39*2.2</f>
        <v>5500</v>
      </c>
      <c r="AJ39" s="144">
        <v>0.7</v>
      </c>
      <c r="AK39" s="144">
        <f>AJ39*(1-45%)</f>
        <v>0.38500000000000001</v>
      </c>
    </row>
    <row r="40" spans="1:37" x14ac:dyDescent="0.25">
      <c r="A40" s="140">
        <v>4</v>
      </c>
      <c r="B40" s="141" t="s">
        <v>311</v>
      </c>
      <c r="C40" s="141" t="str">
        <f>I5</f>
        <v>CAR / EAR</v>
      </c>
      <c r="D40" s="142">
        <v>0.44800000000000001</v>
      </c>
      <c r="F40" s="83" t="s">
        <v>312</v>
      </c>
      <c r="AE40" s="74" t="s">
        <v>313</v>
      </c>
      <c r="AG40" s="96"/>
      <c r="AH40" s="143">
        <v>5000</v>
      </c>
      <c r="AI40" s="17">
        <f t="shared" ref="AI40:AI103" si="4">AH40*2.2</f>
        <v>11000</v>
      </c>
      <c r="AJ40" s="144">
        <v>1</v>
      </c>
      <c r="AK40" s="144">
        <f t="shared" ref="AK40:AK103" si="5">AJ40*(1-45%)</f>
        <v>0.55000000000000004</v>
      </c>
    </row>
    <row r="41" spans="1:37" x14ac:dyDescent="0.25">
      <c r="A41" s="145">
        <v>1</v>
      </c>
      <c r="B41" s="146" t="s">
        <v>314</v>
      </c>
      <c r="C41" s="146" t="str">
        <f>$I$6</f>
        <v>Miscelaneous</v>
      </c>
      <c r="D41" s="147">
        <v>0.44800000000000001</v>
      </c>
      <c r="F41" s="83" t="s">
        <v>152</v>
      </c>
      <c r="AE41" s="74" t="s">
        <v>315</v>
      </c>
      <c r="AG41" s="96"/>
      <c r="AH41" s="143">
        <v>10000</v>
      </c>
      <c r="AI41" s="17">
        <f t="shared" si="4"/>
        <v>22000</v>
      </c>
      <c r="AJ41" s="144">
        <v>1.87</v>
      </c>
      <c r="AK41" s="144">
        <f t="shared" si="5"/>
        <v>1.0285000000000002</v>
      </c>
    </row>
    <row r="42" spans="1:37" x14ac:dyDescent="0.25">
      <c r="A42" s="145">
        <v>2</v>
      </c>
      <c r="B42" s="146" t="s">
        <v>316</v>
      </c>
      <c r="C42" s="146" t="str">
        <f>$I$6</f>
        <v>Miscelaneous</v>
      </c>
      <c r="D42" s="147">
        <v>0.48699999999999999</v>
      </c>
      <c r="F42" s="83" t="s">
        <v>317</v>
      </c>
      <c r="AE42" s="74" t="s">
        <v>318</v>
      </c>
      <c r="AG42" s="96"/>
      <c r="AH42" s="143">
        <v>15000</v>
      </c>
      <c r="AI42" s="17">
        <f t="shared" si="4"/>
        <v>33000</v>
      </c>
      <c r="AJ42" s="144">
        <v>2.72</v>
      </c>
      <c r="AK42" s="144">
        <f t="shared" si="5"/>
        <v>1.4960000000000002</v>
      </c>
    </row>
    <row r="43" spans="1:37" x14ac:dyDescent="0.25">
      <c r="A43" s="145">
        <v>3</v>
      </c>
      <c r="B43" s="146" t="s">
        <v>319</v>
      </c>
      <c r="C43" s="146" t="str">
        <f>$I$6</f>
        <v>Miscelaneous</v>
      </c>
      <c r="D43" s="147">
        <v>0.48699999999999999</v>
      </c>
      <c r="F43" s="83" t="s">
        <v>320</v>
      </c>
      <c r="AE43" s="74" t="s">
        <v>321</v>
      </c>
      <c r="AG43" s="96"/>
      <c r="AH43" s="143">
        <v>20000</v>
      </c>
      <c r="AI43" s="17">
        <f t="shared" si="4"/>
        <v>44000</v>
      </c>
      <c r="AJ43" s="144">
        <v>3.57</v>
      </c>
      <c r="AK43" s="144">
        <f t="shared" si="5"/>
        <v>1.9635</v>
      </c>
    </row>
    <row r="44" spans="1:37" x14ac:dyDescent="0.25">
      <c r="A44" s="145">
        <v>4</v>
      </c>
      <c r="B44" s="146" t="s">
        <v>322</v>
      </c>
      <c r="C44" s="146" t="str">
        <f>$I$6</f>
        <v>Miscelaneous</v>
      </c>
      <c r="D44" s="147">
        <v>0.48699999999999999</v>
      </c>
      <c r="AE44" s="74" t="s">
        <v>323</v>
      </c>
      <c r="AG44" s="96"/>
      <c r="AH44" s="143">
        <v>25000</v>
      </c>
      <c r="AI44" s="17">
        <f t="shared" si="4"/>
        <v>55000.000000000007</v>
      </c>
      <c r="AJ44" s="144">
        <v>4.41</v>
      </c>
      <c r="AK44" s="144">
        <f t="shared" si="5"/>
        <v>2.4255000000000004</v>
      </c>
    </row>
    <row r="45" spans="1:37" x14ac:dyDescent="0.25">
      <c r="A45" s="145">
        <v>200</v>
      </c>
      <c r="B45" s="146" t="s">
        <v>324</v>
      </c>
      <c r="C45" s="146" t="str">
        <f>$I$4</f>
        <v>Property</v>
      </c>
      <c r="D45" s="147">
        <v>0.48699999999999999</v>
      </c>
      <c r="F45" s="68" t="s">
        <v>171</v>
      </c>
      <c r="AE45" s="74" t="s">
        <v>325</v>
      </c>
      <c r="AH45" s="143">
        <v>30000</v>
      </c>
      <c r="AI45" s="17">
        <f t="shared" si="4"/>
        <v>66000</v>
      </c>
      <c r="AJ45" s="144">
        <v>5.24</v>
      </c>
      <c r="AK45" s="144">
        <f t="shared" si="5"/>
        <v>2.8820000000000006</v>
      </c>
    </row>
    <row r="46" spans="1:37" x14ac:dyDescent="0.25">
      <c r="A46" s="145">
        <v>201</v>
      </c>
      <c r="B46" s="146" t="s">
        <v>326</v>
      </c>
      <c r="C46" s="146" t="str">
        <f t="shared" ref="C46:C60" si="6">$I$4</f>
        <v>Property</v>
      </c>
      <c r="D46" s="147">
        <v>0.48699999999999999</v>
      </c>
      <c r="F46" s="83" t="s">
        <v>161</v>
      </c>
      <c r="AE46" s="74" t="s">
        <v>327</v>
      </c>
      <c r="AH46" s="143">
        <v>35000</v>
      </c>
      <c r="AI46" s="17">
        <f t="shared" si="4"/>
        <v>77000</v>
      </c>
      <c r="AJ46" s="144">
        <v>6.05</v>
      </c>
      <c r="AK46" s="144">
        <f t="shared" si="5"/>
        <v>3.3275000000000001</v>
      </c>
    </row>
    <row r="47" spans="1:37" x14ac:dyDescent="0.25">
      <c r="A47" s="145">
        <v>202</v>
      </c>
      <c r="B47" s="146" t="s">
        <v>328</v>
      </c>
      <c r="C47" s="146" t="str">
        <f t="shared" si="6"/>
        <v>Property</v>
      </c>
      <c r="D47" s="147">
        <v>0.48699999999999999</v>
      </c>
      <c r="F47" s="83" t="s">
        <v>203</v>
      </c>
      <c r="AE47" s="74" t="s">
        <v>329</v>
      </c>
      <c r="AH47" s="143">
        <v>40000</v>
      </c>
      <c r="AI47" s="17">
        <f t="shared" si="4"/>
        <v>88000</v>
      </c>
      <c r="AJ47" s="144">
        <v>6.86</v>
      </c>
      <c r="AK47" s="144">
        <f t="shared" si="5"/>
        <v>3.7730000000000006</v>
      </c>
    </row>
    <row r="48" spans="1:37" x14ac:dyDescent="0.25">
      <c r="A48" s="145">
        <v>203</v>
      </c>
      <c r="B48" s="146" t="s">
        <v>330</v>
      </c>
      <c r="C48" s="146" t="str">
        <f t="shared" si="6"/>
        <v>Property</v>
      </c>
      <c r="D48" s="147">
        <v>0.48699999999999999</v>
      </c>
      <c r="AE48" s="74" t="s">
        <v>331</v>
      </c>
      <c r="AH48" s="143">
        <v>45000</v>
      </c>
      <c r="AI48" s="17">
        <f t="shared" si="4"/>
        <v>99000.000000000015</v>
      </c>
      <c r="AJ48" s="144">
        <v>7.66</v>
      </c>
      <c r="AK48" s="144">
        <f t="shared" si="5"/>
        <v>4.2130000000000001</v>
      </c>
    </row>
    <row r="49" spans="1:37" x14ac:dyDescent="0.25">
      <c r="A49" s="145">
        <v>204</v>
      </c>
      <c r="B49" s="146" t="s">
        <v>332</v>
      </c>
      <c r="C49" s="146" t="str">
        <f t="shared" si="6"/>
        <v>Property</v>
      </c>
      <c r="D49" s="147">
        <v>0.48699999999999999</v>
      </c>
      <c r="F49" s="68" t="s">
        <v>91</v>
      </c>
      <c r="AE49" s="74" t="s">
        <v>333</v>
      </c>
      <c r="AH49" s="143">
        <v>50000</v>
      </c>
      <c r="AI49" s="17">
        <f t="shared" si="4"/>
        <v>110000.00000000001</v>
      </c>
      <c r="AJ49" s="144">
        <v>8.4499999999999993</v>
      </c>
      <c r="AK49" s="144">
        <f t="shared" si="5"/>
        <v>4.6475</v>
      </c>
    </row>
    <row r="50" spans="1:37" x14ac:dyDescent="0.25">
      <c r="A50" s="145">
        <v>205</v>
      </c>
      <c r="B50" s="146" t="s">
        <v>334</v>
      </c>
      <c r="C50" s="146" t="str">
        <f t="shared" si="6"/>
        <v>Property</v>
      </c>
      <c r="D50" s="147">
        <v>0.48699999999999999</v>
      </c>
      <c r="F50" s="83" t="s">
        <v>153</v>
      </c>
      <c r="AE50" s="74" t="s">
        <v>335</v>
      </c>
      <c r="AH50" s="143">
        <v>55000</v>
      </c>
      <c r="AI50" s="17">
        <f t="shared" si="4"/>
        <v>121000.00000000001</v>
      </c>
      <c r="AJ50" s="144">
        <v>9.24</v>
      </c>
      <c r="AK50" s="144">
        <f t="shared" si="5"/>
        <v>5.0820000000000007</v>
      </c>
    </row>
    <row r="51" spans="1:37" x14ac:dyDescent="0.25">
      <c r="A51" s="145">
        <v>207</v>
      </c>
      <c r="B51" s="146" t="s">
        <v>336</v>
      </c>
      <c r="C51" s="146" t="str">
        <f t="shared" si="6"/>
        <v>Property</v>
      </c>
      <c r="D51" s="147">
        <v>0.48699999999999999</v>
      </c>
      <c r="F51" s="83" t="s">
        <v>337</v>
      </c>
      <c r="AE51" s="74" t="s">
        <v>338</v>
      </c>
      <c r="AH51" s="143">
        <v>60000</v>
      </c>
      <c r="AI51" s="17">
        <f t="shared" si="4"/>
        <v>132000</v>
      </c>
      <c r="AJ51" s="144">
        <v>10.01</v>
      </c>
      <c r="AK51" s="144">
        <f t="shared" si="5"/>
        <v>5.5055000000000005</v>
      </c>
    </row>
    <row r="52" spans="1:37" x14ac:dyDescent="0.25">
      <c r="A52" s="145">
        <v>208</v>
      </c>
      <c r="B52" s="146" t="s">
        <v>339</v>
      </c>
      <c r="C52" s="146" t="str">
        <f t="shared" si="6"/>
        <v>Property</v>
      </c>
      <c r="D52" s="147">
        <v>0.48699999999999999</v>
      </c>
      <c r="F52" s="83" t="s">
        <v>340</v>
      </c>
      <c r="AE52" s="74" t="s">
        <v>341</v>
      </c>
      <c r="AH52" s="143">
        <v>65000</v>
      </c>
      <c r="AI52" s="17">
        <f t="shared" si="4"/>
        <v>143000</v>
      </c>
      <c r="AJ52" s="144">
        <v>10.78</v>
      </c>
      <c r="AK52" s="144">
        <f t="shared" si="5"/>
        <v>5.9290000000000003</v>
      </c>
    </row>
    <row r="53" spans="1:37" x14ac:dyDescent="0.25">
      <c r="A53" s="145">
        <v>209</v>
      </c>
      <c r="B53" s="146" t="s">
        <v>342</v>
      </c>
      <c r="C53" s="146" t="str">
        <f t="shared" si="6"/>
        <v>Property</v>
      </c>
      <c r="D53" s="147">
        <v>0.48699999999999999</v>
      </c>
      <c r="AE53" s="74" t="s">
        <v>343</v>
      </c>
      <c r="AH53" s="143">
        <v>70000</v>
      </c>
      <c r="AI53" s="17">
        <f t="shared" si="4"/>
        <v>154000</v>
      </c>
      <c r="AJ53" s="144">
        <v>11.54</v>
      </c>
      <c r="AK53" s="144">
        <f t="shared" si="5"/>
        <v>6.3470000000000004</v>
      </c>
    </row>
    <row r="54" spans="1:37" x14ac:dyDescent="0.25">
      <c r="A54" s="145">
        <v>210</v>
      </c>
      <c r="B54" s="146" t="s">
        <v>344</v>
      </c>
      <c r="C54" s="146" t="str">
        <f t="shared" si="6"/>
        <v>Property</v>
      </c>
      <c r="D54" s="147">
        <v>0.48699999999999999</v>
      </c>
      <c r="F54" s="68" t="s">
        <v>345</v>
      </c>
      <c r="AE54" s="74" t="s">
        <v>346</v>
      </c>
      <c r="AH54" s="143">
        <v>75000</v>
      </c>
      <c r="AI54" s="17">
        <f t="shared" si="4"/>
        <v>165000</v>
      </c>
      <c r="AJ54" s="144">
        <v>12.29</v>
      </c>
      <c r="AK54" s="144">
        <f t="shared" si="5"/>
        <v>6.7595000000000001</v>
      </c>
    </row>
    <row r="55" spans="1:37" x14ac:dyDescent="0.25">
      <c r="A55" s="145">
        <v>211</v>
      </c>
      <c r="B55" s="146" t="s">
        <v>347</v>
      </c>
      <c r="C55" s="146" t="str">
        <f t="shared" si="6"/>
        <v>Property</v>
      </c>
      <c r="D55" s="147">
        <v>0.48699999999999999</v>
      </c>
      <c r="F55" s="83" t="s">
        <v>348</v>
      </c>
      <c r="AE55" s="74" t="s">
        <v>349</v>
      </c>
      <c r="AH55" s="143">
        <v>80000</v>
      </c>
      <c r="AI55" s="17">
        <f t="shared" si="4"/>
        <v>176000</v>
      </c>
      <c r="AJ55" s="144">
        <v>13.03</v>
      </c>
      <c r="AK55" s="144">
        <f t="shared" si="5"/>
        <v>7.1665000000000001</v>
      </c>
    </row>
    <row r="56" spans="1:37" x14ac:dyDescent="0.25">
      <c r="A56" s="145">
        <v>212</v>
      </c>
      <c r="B56" s="146" t="s">
        <v>350</v>
      </c>
      <c r="C56" s="146" t="str">
        <f t="shared" si="6"/>
        <v>Property</v>
      </c>
      <c r="D56" s="147">
        <v>0.48699999999999999</v>
      </c>
      <c r="F56" s="83" t="s">
        <v>351</v>
      </c>
      <c r="AE56" s="74" t="s">
        <v>352</v>
      </c>
      <c r="AH56" s="143">
        <v>85000</v>
      </c>
      <c r="AI56" s="17">
        <f t="shared" si="4"/>
        <v>187000.00000000003</v>
      </c>
      <c r="AJ56" s="144">
        <v>13.76</v>
      </c>
      <c r="AK56" s="144">
        <f t="shared" si="5"/>
        <v>7.5680000000000005</v>
      </c>
    </row>
    <row r="57" spans="1:37" x14ac:dyDescent="0.25">
      <c r="A57" s="145">
        <v>400</v>
      </c>
      <c r="B57" s="146" t="s">
        <v>353</v>
      </c>
      <c r="C57" s="146" t="str">
        <f t="shared" si="6"/>
        <v>Property</v>
      </c>
      <c r="D57" s="147">
        <v>0.44800000000000001</v>
      </c>
      <c r="F57" s="83" t="s">
        <v>354</v>
      </c>
      <c r="AE57" s="74" t="s">
        <v>355</v>
      </c>
      <c r="AH57" s="143">
        <v>90000</v>
      </c>
      <c r="AI57" s="17">
        <f t="shared" si="4"/>
        <v>198000.00000000003</v>
      </c>
      <c r="AJ57" s="144">
        <v>14.49</v>
      </c>
      <c r="AK57" s="144">
        <f t="shared" si="5"/>
        <v>7.9695000000000009</v>
      </c>
    </row>
    <row r="58" spans="1:37" x14ac:dyDescent="0.25">
      <c r="A58" s="145">
        <v>600</v>
      </c>
      <c r="B58" s="146" t="s">
        <v>356</v>
      </c>
      <c r="C58" s="146" t="str">
        <f t="shared" si="6"/>
        <v>Property</v>
      </c>
      <c r="D58" s="147">
        <v>0.48699999999999999</v>
      </c>
      <c r="AE58" s="74" t="s">
        <v>357</v>
      </c>
      <c r="AH58" s="143">
        <v>95000</v>
      </c>
      <c r="AI58" s="17">
        <f t="shared" si="4"/>
        <v>209000.00000000003</v>
      </c>
      <c r="AJ58" s="144">
        <v>15.21</v>
      </c>
      <c r="AK58" s="144">
        <f t="shared" si="5"/>
        <v>8.3655000000000008</v>
      </c>
    </row>
    <row r="59" spans="1:37" x14ac:dyDescent="0.25">
      <c r="A59" s="145">
        <v>601</v>
      </c>
      <c r="B59" s="146" t="s">
        <v>358</v>
      </c>
      <c r="C59" s="146" t="str">
        <f t="shared" si="6"/>
        <v>Property</v>
      </c>
      <c r="D59" s="147">
        <v>0.48699999999999999</v>
      </c>
      <c r="F59" s="68" t="s">
        <v>133</v>
      </c>
      <c r="AE59" s="74" t="s">
        <v>359</v>
      </c>
      <c r="AH59" s="143">
        <v>100000</v>
      </c>
      <c r="AI59" s="17">
        <f t="shared" si="4"/>
        <v>220000.00000000003</v>
      </c>
      <c r="AJ59" s="144">
        <v>15.92</v>
      </c>
      <c r="AK59" s="144">
        <f t="shared" si="5"/>
        <v>8.7560000000000002</v>
      </c>
    </row>
    <row r="60" spans="1:37" x14ac:dyDescent="0.25">
      <c r="A60" s="145">
        <v>602</v>
      </c>
      <c r="B60" s="146" t="s">
        <v>360</v>
      </c>
      <c r="C60" s="146" t="str">
        <f t="shared" si="6"/>
        <v>Property</v>
      </c>
      <c r="D60" s="147">
        <v>0.48699999999999999</v>
      </c>
      <c r="F60" s="83" t="s">
        <v>156</v>
      </c>
      <c r="AE60" s="74" t="s">
        <v>361</v>
      </c>
      <c r="AH60" s="143">
        <v>110000</v>
      </c>
      <c r="AI60" s="17">
        <f t="shared" si="4"/>
        <v>242000.00000000003</v>
      </c>
      <c r="AJ60" s="144">
        <v>16.8</v>
      </c>
      <c r="AK60" s="144">
        <f t="shared" si="5"/>
        <v>9.240000000000002</v>
      </c>
    </row>
    <row r="61" spans="1:37" x14ac:dyDescent="0.25">
      <c r="A61" s="145">
        <v>603</v>
      </c>
      <c r="B61" s="146" t="s">
        <v>362</v>
      </c>
      <c r="C61" s="146" t="str">
        <f>I4</f>
        <v>Property</v>
      </c>
      <c r="D61" s="147">
        <v>0.48699999999999999</v>
      </c>
      <c r="F61" s="83" t="s">
        <v>363</v>
      </c>
      <c r="AE61" s="74" t="s">
        <v>364</v>
      </c>
      <c r="AH61" s="143">
        <v>120000</v>
      </c>
      <c r="AI61" s="17">
        <f t="shared" si="4"/>
        <v>264000</v>
      </c>
      <c r="AJ61" s="144">
        <v>17.66</v>
      </c>
      <c r="AK61" s="144">
        <f t="shared" si="5"/>
        <v>9.713000000000001</v>
      </c>
    </row>
    <row r="62" spans="1:37" x14ac:dyDescent="0.25">
      <c r="A62" s="148">
        <v>1</v>
      </c>
      <c r="B62" s="149" t="s">
        <v>365</v>
      </c>
      <c r="C62" s="149" t="str">
        <f t="shared" ref="C62:C71" si="7">$I$7</f>
        <v>Marine</v>
      </c>
      <c r="D62" s="150">
        <v>0.44800000000000001</v>
      </c>
      <c r="AE62" s="74" t="s">
        <v>366</v>
      </c>
      <c r="AH62" s="143">
        <v>130000</v>
      </c>
      <c r="AI62" s="17">
        <f t="shared" si="4"/>
        <v>286000</v>
      </c>
      <c r="AJ62" s="144">
        <v>18.510000000000002</v>
      </c>
      <c r="AK62" s="144">
        <f t="shared" si="5"/>
        <v>10.180500000000002</v>
      </c>
    </row>
    <row r="63" spans="1:37" x14ac:dyDescent="0.25">
      <c r="A63" s="148">
        <v>2</v>
      </c>
      <c r="B63" s="149" t="s">
        <v>367</v>
      </c>
      <c r="C63" s="149" t="str">
        <f t="shared" si="7"/>
        <v>Marine</v>
      </c>
      <c r="D63" s="150">
        <v>0.44800000000000001</v>
      </c>
      <c r="F63" s="68" t="s">
        <v>368</v>
      </c>
      <c r="AE63" s="74" t="s">
        <v>369</v>
      </c>
      <c r="AH63" s="143">
        <v>140000</v>
      </c>
      <c r="AI63" s="17">
        <f t="shared" si="4"/>
        <v>308000</v>
      </c>
      <c r="AJ63" s="144">
        <v>19.34</v>
      </c>
      <c r="AK63" s="144">
        <f t="shared" si="5"/>
        <v>10.637</v>
      </c>
    </row>
    <row r="64" spans="1:37" x14ac:dyDescent="0.25">
      <c r="A64" s="148">
        <v>3</v>
      </c>
      <c r="B64" s="149" t="s">
        <v>370</v>
      </c>
      <c r="C64" s="149" t="str">
        <f t="shared" si="7"/>
        <v>Marine</v>
      </c>
      <c r="D64" s="150">
        <v>0.44800000000000001</v>
      </c>
      <c r="F64" s="83" t="s">
        <v>371</v>
      </c>
      <c r="AE64" s="74" t="s">
        <v>372</v>
      </c>
      <c r="AH64" s="143">
        <v>150000</v>
      </c>
      <c r="AI64" s="17">
        <f t="shared" si="4"/>
        <v>330000</v>
      </c>
      <c r="AJ64" s="144">
        <v>20.149999999999999</v>
      </c>
      <c r="AK64" s="144">
        <f t="shared" si="5"/>
        <v>11.0825</v>
      </c>
    </row>
    <row r="65" spans="1:37" x14ac:dyDescent="0.25">
      <c r="A65" s="148">
        <v>4</v>
      </c>
      <c r="B65" s="149" t="s">
        <v>373</v>
      </c>
      <c r="C65" s="149" t="str">
        <f t="shared" si="7"/>
        <v>Marine</v>
      </c>
      <c r="D65" s="150">
        <v>0.44800000000000001</v>
      </c>
      <c r="F65" s="83" t="s">
        <v>374</v>
      </c>
      <c r="AE65" s="74" t="s">
        <v>375</v>
      </c>
      <c r="AH65" s="143">
        <v>160000</v>
      </c>
      <c r="AI65" s="17">
        <f t="shared" si="4"/>
        <v>352000</v>
      </c>
      <c r="AJ65" s="144">
        <v>20.96</v>
      </c>
      <c r="AK65" s="144">
        <f t="shared" si="5"/>
        <v>11.528000000000002</v>
      </c>
    </row>
    <row r="66" spans="1:37" x14ac:dyDescent="0.25">
      <c r="A66" s="148">
        <v>5</v>
      </c>
      <c r="B66" s="149" t="s">
        <v>376</v>
      </c>
      <c r="C66" s="149" t="str">
        <f t="shared" si="7"/>
        <v>Marine</v>
      </c>
      <c r="D66" s="150">
        <v>0.44800000000000001</v>
      </c>
      <c r="F66" s="83" t="s">
        <v>377</v>
      </c>
      <c r="AE66" s="74" t="s">
        <v>378</v>
      </c>
      <c r="AH66" s="143">
        <v>170000</v>
      </c>
      <c r="AI66" s="17">
        <f t="shared" si="4"/>
        <v>374000.00000000006</v>
      </c>
      <c r="AJ66" s="144">
        <v>21.74</v>
      </c>
      <c r="AK66" s="144">
        <f t="shared" si="5"/>
        <v>11.957000000000001</v>
      </c>
    </row>
    <row r="67" spans="1:37" x14ac:dyDescent="0.25">
      <c r="A67" s="148">
        <v>6</v>
      </c>
      <c r="B67" s="149" t="s">
        <v>379</v>
      </c>
      <c r="C67" s="149" t="str">
        <f t="shared" si="7"/>
        <v>Marine</v>
      </c>
      <c r="D67" s="150">
        <v>0.44800000000000001</v>
      </c>
      <c r="AE67" s="74" t="s">
        <v>380</v>
      </c>
      <c r="AH67" s="143">
        <v>180000</v>
      </c>
      <c r="AI67" s="17">
        <f t="shared" si="4"/>
        <v>396000.00000000006</v>
      </c>
      <c r="AJ67" s="144">
        <v>22.52</v>
      </c>
      <c r="AK67" s="144">
        <f t="shared" si="5"/>
        <v>12.386000000000001</v>
      </c>
    </row>
    <row r="68" spans="1:37" x14ac:dyDescent="0.25">
      <c r="A68" s="148">
        <v>7</v>
      </c>
      <c r="B68" s="149" t="s">
        <v>381</v>
      </c>
      <c r="C68" s="149" t="str">
        <f t="shared" si="7"/>
        <v>Marine</v>
      </c>
      <c r="D68" s="150">
        <v>0.44800000000000001</v>
      </c>
      <c r="F68" s="68" t="s">
        <v>382</v>
      </c>
      <c r="AE68" s="74" t="s">
        <v>383</v>
      </c>
      <c r="AH68" s="143">
        <v>190000</v>
      </c>
      <c r="AI68" s="17">
        <f t="shared" si="4"/>
        <v>418000.00000000006</v>
      </c>
      <c r="AJ68" s="144">
        <v>23.28</v>
      </c>
      <c r="AK68" s="144">
        <f t="shared" si="5"/>
        <v>12.804000000000002</v>
      </c>
    </row>
    <row r="69" spans="1:37" x14ac:dyDescent="0.25">
      <c r="A69" s="148">
        <v>8</v>
      </c>
      <c r="B69" s="149" t="s">
        <v>384</v>
      </c>
      <c r="C69" s="149" t="str">
        <f t="shared" si="7"/>
        <v>Marine</v>
      </c>
      <c r="D69" s="150">
        <v>0.44800000000000001</v>
      </c>
      <c r="F69" s="83" t="s">
        <v>149</v>
      </c>
      <c r="AE69" s="74" t="s">
        <v>385</v>
      </c>
      <c r="AH69" s="143">
        <v>200000</v>
      </c>
      <c r="AI69" s="17">
        <f t="shared" si="4"/>
        <v>440000.00000000006</v>
      </c>
      <c r="AJ69" s="144">
        <v>24.03</v>
      </c>
      <c r="AK69" s="144">
        <f t="shared" si="5"/>
        <v>13.216500000000002</v>
      </c>
    </row>
    <row r="70" spans="1:37" x14ac:dyDescent="0.25">
      <c r="A70" s="148">
        <v>9</v>
      </c>
      <c r="B70" s="149" t="s">
        <v>386</v>
      </c>
      <c r="C70" s="149" t="str">
        <f t="shared" si="7"/>
        <v>Marine</v>
      </c>
      <c r="D70" s="150">
        <v>0.44800000000000001</v>
      </c>
      <c r="F70" s="83" t="s">
        <v>157</v>
      </c>
      <c r="AE70" s="74" t="s">
        <v>387</v>
      </c>
      <c r="AH70" s="143">
        <v>210000</v>
      </c>
      <c r="AI70" s="17">
        <f t="shared" si="4"/>
        <v>462000.00000000006</v>
      </c>
      <c r="AJ70" s="144">
        <v>24.77</v>
      </c>
      <c r="AK70" s="144">
        <f t="shared" si="5"/>
        <v>13.623500000000002</v>
      </c>
    </row>
    <row r="71" spans="1:37" x14ac:dyDescent="0.25">
      <c r="A71" s="148">
        <v>10</v>
      </c>
      <c r="B71" s="149" t="s">
        <v>388</v>
      </c>
      <c r="C71" s="149" t="str">
        <f t="shared" si="7"/>
        <v>Marine</v>
      </c>
      <c r="D71" s="150">
        <v>0.44800000000000001</v>
      </c>
      <c r="F71" s="83" t="s">
        <v>389</v>
      </c>
      <c r="AE71" s="74" t="s">
        <v>390</v>
      </c>
      <c r="AH71" s="143">
        <v>220000</v>
      </c>
      <c r="AI71" s="17">
        <f t="shared" si="4"/>
        <v>484000.00000000006</v>
      </c>
      <c r="AJ71" s="144">
        <v>25.49</v>
      </c>
      <c r="AK71" s="144">
        <f t="shared" si="5"/>
        <v>14.019500000000001</v>
      </c>
    </row>
    <row r="72" spans="1:37" x14ac:dyDescent="0.25">
      <c r="A72" s="151">
        <v>1</v>
      </c>
      <c r="B72" s="152" t="s">
        <v>391</v>
      </c>
      <c r="C72" s="152" t="str">
        <f>$I$14</f>
        <v>D&amp;O / E&amp;O</v>
      </c>
      <c r="D72" s="153">
        <v>0.51100000000000001</v>
      </c>
      <c r="AE72" s="74" t="s">
        <v>392</v>
      </c>
      <c r="AH72" s="143">
        <v>230000</v>
      </c>
      <c r="AI72" s="17">
        <f t="shared" si="4"/>
        <v>506000.00000000006</v>
      </c>
      <c r="AJ72" s="144">
        <v>26.2</v>
      </c>
      <c r="AK72" s="144">
        <f t="shared" si="5"/>
        <v>14.41</v>
      </c>
    </row>
    <row r="73" spans="1:37" x14ac:dyDescent="0.25">
      <c r="A73" s="151">
        <v>2</v>
      </c>
      <c r="B73" s="152" t="s">
        <v>393</v>
      </c>
      <c r="C73" s="152" t="str">
        <f>$I$14</f>
        <v>D&amp;O / E&amp;O</v>
      </c>
      <c r="D73" s="153">
        <v>0.51100000000000001</v>
      </c>
      <c r="F73" s="68" t="s">
        <v>394</v>
      </c>
      <c r="AE73" s="74" t="s">
        <v>395</v>
      </c>
      <c r="AH73" s="143">
        <v>240000</v>
      </c>
      <c r="AI73" s="17">
        <f t="shared" si="4"/>
        <v>528000</v>
      </c>
      <c r="AJ73" s="144">
        <v>26.91</v>
      </c>
      <c r="AK73" s="144">
        <f t="shared" si="5"/>
        <v>14.800500000000001</v>
      </c>
    </row>
    <row r="74" spans="1:37" x14ac:dyDescent="0.25">
      <c r="A74" s="151">
        <v>1</v>
      </c>
      <c r="B74" s="152" t="s">
        <v>396</v>
      </c>
      <c r="C74" s="152" t="str">
        <f>$I$10</f>
        <v>Liability</v>
      </c>
      <c r="D74" s="153">
        <v>0.44800000000000001</v>
      </c>
      <c r="F74" s="83" t="s">
        <v>397</v>
      </c>
      <c r="AE74" s="74" t="s">
        <v>398</v>
      </c>
      <c r="AH74" s="143">
        <v>250000</v>
      </c>
      <c r="AI74" s="17">
        <f t="shared" si="4"/>
        <v>550000</v>
      </c>
      <c r="AJ74" s="144">
        <v>27.6</v>
      </c>
      <c r="AK74" s="144">
        <f t="shared" si="5"/>
        <v>15.180000000000001</v>
      </c>
    </row>
    <row r="75" spans="1:37" x14ac:dyDescent="0.25">
      <c r="A75" s="151">
        <v>2</v>
      </c>
      <c r="B75" s="152" t="s">
        <v>399</v>
      </c>
      <c r="C75" s="152" t="str">
        <f t="shared" ref="C75:C105" si="8">$I$10</f>
        <v>Liability</v>
      </c>
      <c r="D75" s="153">
        <v>0.44800000000000001</v>
      </c>
      <c r="F75" s="83" t="s">
        <v>400</v>
      </c>
      <c r="AE75" s="74" t="s">
        <v>401</v>
      </c>
      <c r="AH75" s="143">
        <v>275000</v>
      </c>
      <c r="AI75" s="17">
        <f t="shared" si="4"/>
        <v>605000</v>
      </c>
      <c r="AJ75" s="144">
        <v>29.28</v>
      </c>
      <c r="AK75" s="144">
        <f t="shared" si="5"/>
        <v>16.104000000000003</v>
      </c>
    </row>
    <row r="76" spans="1:37" x14ac:dyDescent="0.25">
      <c r="A76" s="151">
        <v>3</v>
      </c>
      <c r="B76" s="152" t="s">
        <v>402</v>
      </c>
      <c r="C76" s="152" t="str">
        <f t="shared" si="8"/>
        <v>Liability</v>
      </c>
      <c r="D76" s="153">
        <v>0.44800000000000001</v>
      </c>
      <c r="F76" s="83" t="s">
        <v>403</v>
      </c>
      <c r="AE76" s="74" t="s">
        <v>404</v>
      </c>
      <c r="AH76" s="143">
        <v>300000</v>
      </c>
      <c r="AI76" s="17">
        <f t="shared" si="4"/>
        <v>660000</v>
      </c>
      <c r="AJ76" s="144">
        <v>30.9</v>
      </c>
      <c r="AK76" s="144">
        <f t="shared" si="5"/>
        <v>16.995000000000001</v>
      </c>
    </row>
    <row r="77" spans="1:37" x14ac:dyDescent="0.25">
      <c r="A77" s="151">
        <v>4</v>
      </c>
      <c r="B77" s="152" t="s">
        <v>405</v>
      </c>
      <c r="C77" s="152" t="str">
        <f t="shared" si="8"/>
        <v>Liability</v>
      </c>
      <c r="D77" s="153">
        <v>0.44800000000000001</v>
      </c>
      <c r="F77" s="83" t="s">
        <v>406</v>
      </c>
      <c r="AE77" s="74" t="s">
        <v>407</v>
      </c>
      <c r="AH77" s="143">
        <v>325000</v>
      </c>
      <c r="AI77" s="17">
        <f t="shared" si="4"/>
        <v>715000</v>
      </c>
      <c r="AJ77" s="144">
        <v>32.47</v>
      </c>
      <c r="AK77" s="144">
        <f t="shared" si="5"/>
        <v>17.858499999999999</v>
      </c>
    </row>
    <row r="78" spans="1:37" x14ac:dyDescent="0.25">
      <c r="A78" s="151">
        <v>5</v>
      </c>
      <c r="B78" s="152" t="s">
        <v>408</v>
      </c>
      <c r="C78" s="152" t="str">
        <f t="shared" si="8"/>
        <v>Liability</v>
      </c>
      <c r="D78" s="153">
        <v>0.44800000000000001</v>
      </c>
      <c r="F78" s="83" t="s">
        <v>409</v>
      </c>
      <c r="AE78" s="74" t="s">
        <v>410</v>
      </c>
      <c r="AH78" s="143">
        <v>350000</v>
      </c>
      <c r="AI78" s="17">
        <f t="shared" si="4"/>
        <v>770000.00000000012</v>
      </c>
      <c r="AJ78" s="144">
        <v>33.99</v>
      </c>
      <c r="AK78" s="144">
        <f t="shared" si="5"/>
        <v>18.694500000000001</v>
      </c>
    </row>
    <row r="79" spans="1:37" x14ac:dyDescent="0.25">
      <c r="A79" s="151">
        <v>6</v>
      </c>
      <c r="B79" s="152" t="s">
        <v>411</v>
      </c>
      <c r="C79" s="152" t="str">
        <f t="shared" si="8"/>
        <v>Liability</v>
      </c>
      <c r="D79" s="153">
        <v>0.44800000000000001</v>
      </c>
      <c r="F79" s="83" t="s">
        <v>412</v>
      </c>
      <c r="AE79" s="74" t="s">
        <v>413</v>
      </c>
      <c r="AH79" s="143">
        <v>375000</v>
      </c>
      <c r="AI79" s="17">
        <f t="shared" si="4"/>
        <v>825000.00000000012</v>
      </c>
      <c r="AJ79" s="144">
        <v>35.450000000000003</v>
      </c>
      <c r="AK79" s="144">
        <f t="shared" si="5"/>
        <v>19.497500000000002</v>
      </c>
    </row>
    <row r="80" spans="1:37" x14ac:dyDescent="0.25">
      <c r="A80" s="151">
        <v>7</v>
      </c>
      <c r="B80" s="152" t="s">
        <v>414</v>
      </c>
      <c r="C80" s="152" t="str">
        <f t="shared" si="8"/>
        <v>Liability</v>
      </c>
      <c r="D80" s="153">
        <v>0.44800000000000001</v>
      </c>
      <c r="AE80" s="74" t="s">
        <v>415</v>
      </c>
      <c r="AH80" s="143">
        <v>400000</v>
      </c>
      <c r="AI80" s="17">
        <f t="shared" si="4"/>
        <v>880000.00000000012</v>
      </c>
      <c r="AJ80" s="144">
        <v>36.869999999999997</v>
      </c>
      <c r="AK80" s="144">
        <f t="shared" si="5"/>
        <v>20.278500000000001</v>
      </c>
    </row>
    <row r="81" spans="1:37" x14ac:dyDescent="0.25">
      <c r="A81" s="151">
        <v>8</v>
      </c>
      <c r="B81" s="152" t="s">
        <v>416</v>
      </c>
      <c r="C81" s="152" t="str">
        <f t="shared" si="8"/>
        <v>Liability</v>
      </c>
      <c r="D81" s="153">
        <v>0.44800000000000001</v>
      </c>
      <c r="F81" s="68" t="s">
        <v>417</v>
      </c>
      <c r="AE81" s="74" t="s">
        <v>418</v>
      </c>
      <c r="AH81" s="143">
        <v>425000</v>
      </c>
      <c r="AI81" s="17">
        <f t="shared" si="4"/>
        <v>935000.00000000012</v>
      </c>
      <c r="AJ81" s="144">
        <v>38.25</v>
      </c>
      <c r="AK81" s="144">
        <f t="shared" si="5"/>
        <v>21.037500000000001</v>
      </c>
    </row>
    <row r="82" spans="1:37" x14ac:dyDescent="0.25">
      <c r="A82" s="151">
        <v>9</v>
      </c>
      <c r="B82" s="152" t="s">
        <v>419</v>
      </c>
      <c r="C82" s="152" t="str">
        <f t="shared" si="8"/>
        <v>Liability</v>
      </c>
      <c r="D82" s="153">
        <v>0.51100000000000001</v>
      </c>
      <c r="F82" s="83" t="s">
        <v>42</v>
      </c>
      <c r="AE82" s="74" t="s">
        <v>420</v>
      </c>
      <c r="AH82" s="143">
        <v>450000</v>
      </c>
      <c r="AI82" s="17">
        <f t="shared" si="4"/>
        <v>990000.00000000012</v>
      </c>
      <c r="AJ82" s="144">
        <v>39.58</v>
      </c>
      <c r="AK82" s="144">
        <f t="shared" si="5"/>
        <v>21.769000000000002</v>
      </c>
    </row>
    <row r="83" spans="1:37" x14ac:dyDescent="0.25">
      <c r="A83" s="151">
        <v>10</v>
      </c>
      <c r="B83" s="152" t="s">
        <v>421</v>
      </c>
      <c r="C83" s="152" t="str">
        <f t="shared" si="8"/>
        <v>Liability</v>
      </c>
      <c r="D83" s="153">
        <v>0.51100000000000001</v>
      </c>
      <c r="F83" s="83" t="s">
        <v>422</v>
      </c>
      <c r="AE83" s="74" t="s">
        <v>423</v>
      </c>
      <c r="AH83" s="143">
        <v>475000</v>
      </c>
      <c r="AI83" s="17">
        <f t="shared" si="4"/>
        <v>1045000.0000000001</v>
      </c>
      <c r="AJ83" s="144">
        <v>40.880000000000003</v>
      </c>
      <c r="AK83" s="144">
        <f t="shared" si="5"/>
        <v>22.484000000000002</v>
      </c>
    </row>
    <row r="84" spans="1:37" x14ac:dyDescent="0.25">
      <c r="A84" s="151">
        <v>11</v>
      </c>
      <c r="B84" s="154" t="s">
        <v>424</v>
      </c>
      <c r="C84" s="152" t="str">
        <f t="shared" si="8"/>
        <v>Liability</v>
      </c>
      <c r="D84" s="153">
        <v>0.51100000000000001</v>
      </c>
      <c r="F84" s="83" t="s">
        <v>425</v>
      </c>
      <c r="AE84" s="74" t="s">
        <v>426</v>
      </c>
      <c r="AH84" s="143">
        <v>500000</v>
      </c>
      <c r="AI84" s="17">
        <f t="shared" si="4"/>
        <v>1100000</v>
      </c>
      <c r="AJ84" s="144">
        <v>42.14</v>
      </c>
      <c r="AK84" s="144">
        <f t="shared" si="5"/>
        <v>23.177000000000003</v>
      </c>
    </row>
    <row r="85" spans="1:37" x14ac:dyDescent="0.25">
      <c r="A85" s="151">
        <v>12</v>
      </c>
      <c r="B85" s="154" t="s">
        <v>427</v>
      </c>
      <c r="C85" s="152" t="str">
        <f t="shared" si="8"/>
        <v>Liability</v>
      </c>
      <c r="D85" s="153">
        <v>0.51100000000000001</v>
      </c>
      <c r="AE85" s="74" t="s">
        <v>428</v>
      </c>
      <c r="AH85" s="143">
        <v>550000</v>
      </c>
      <c r="AI85" s="17">
        <f t="shared" si="4"/>
        <v>1210000</v>
      </c>
      <c r="AJ85" s="144">
        <v>44.56</v>
      </c>
      <c r="AK85" s="144">
        <f t="shared" si="5"/>
        <v>24.508000000000003</v>
      </c>
    </row>
    <row r="86" spans="1:37" x14ac:dyDescent="0.25">
      <c r="A86" s="151">
        <v>13</v>
      </c>
      <c r="B86" s="154" t="s">
        <v>429</v>
      </c>
      <c r="C86" s="152" t="str">
        <f t="shared" si="8"/>
        <v>Liability</v>
      </c>
      <c r="D86" s="153">
        <v>0.51100000000000001</v>
      </c>
      <c r="AE86" s="74" t="s">
        <v>430</v>
      </c>
      <c r="AH86" s="143">
        <v>600000</v>
      </c>
      <c r="AI86" s="17">
        <f t="shared" si="4"/>
        <v>1320000</v>
      </c>
      <c r="AJ86" s="144">
        <v>46.86</v>
      </c>
      <c r="AK86" s="144">
        <f t="shared" si="5"/>
        <v>25.773000000000003</v>
      </c>
    </row>
    <row r="87" spans="1:37" x14ac:dyDescent="0.25">
      <c r="A87" s="151">
        <v>14</v>
      </c>
      <c r="B87" s="154" t="s">
        <v>431</v>
      </c>
      <c r="C87" s="152" t="str">
        <f t="shared" si="8"/>
        <v>Liability</v>
      </c>
      <c r="D87" s="153">
        <v>0.51100000000000001</v>
      </c>
      <c r="AE87" s="74" t="s">
        <v>432</v>
      </c>
      <c r="AH87" s="143">
        <v>650000</v>
      </c>
      <c r="AI87" s="17">
        <f t="shared" si="4"/>
        <v>1430000</v>
      </c>
      <c r="AJ87" s="144">
        <v>49.05</v>
      </c>
      <c r="AK87" s="144">
        <f t="shared" si="5"/>
        <v>26.977499999999999</v>
      </c>
    </row>
    <row r="88" spans="1:37" x14ac:dyDescent="0.25">
      <c r="A88" s="151">
        <v>15</v>
      </c>
      <c r="B88" s="154" t="s">
        <v>433</v>
      </c>
      <c r="C88" s="152" t="str">
        <f t="shared" si="8"/>
        <v>Liability</v>
      </c>
      <c r="D88" s="153">
        <v>0.51100000000000001</v>
      </c>
      <c r="AE88" s="74" t="s">
        <v>434</v>
      </c>
      <c r="AH88" s="143">
        <v>700000</v>
      </c>
      <c r="AI88" s="17">
        <f t="shared" si="4"/>
        <v>1540000.0000000002</v>
      </c>
      <c r="AJ88" s="144">
        <v>51.13</v>
      </c>
      <c r="AK88" s="144">
        <f t="shared" si="5"/>
        <v>28.121500000000005</v>
      </c>
    </row>
    <row r="89" spans="1:37" x14ac:dyDescent="0.25">
      <c r="A89" s="151">
        <v>16</v>
      </c>
      <c r="B89" s="154" t="s">
        <v>435</v>
      </c>
      <c r="C89" s="152" t="str">
        <f t="shared" si="8"/>
        <v>Liability</v>
      </c>
      <c r="D89" s="153">
        <v>0.51100000000000001</v>
      </c>
      <c r="AE89" s="74" t="s">
        <v>436</v>
      </c>
      <c r="AH89" s="143">
        <v>750000</v>
      </c>
      <c r="AI89" s="17">
        <f t="shared" si="4"/>
        <v>1650000.0000000002</v>
      </c>
      <c r="AJ89" s="144">
        <v>53.13</v>
      </c>
      <c r="AK89" s="144">
        <f t="shared" si="5"/>
        <v>29.221500000000002</v>
      </c>
    </row>
    <row r="90" spans="1:37" x14ac:dyDescent="0.25">
      <c r="A90" s="151">
        <v>17</v>
      </c>
      <c r="B90" s="152" t="s">
        <v>437</v>
      </c>
      <c r="C90" s="152" t="str">
        <f t="shared" si="8"/>
        <v>Liability</v>
      </c>
      <c r="D90" s="153">
        <v>0.51100000000000001</v>
      </c>
      <c r="AE90" s="74" t="s">
        <v>438</v>
      </c>
      <c r="AH90" s="143">
        <v>800000</v>
      </c>
      <c r="AI90" s="17">
        <f t="shared" si="4"/>
        <v>1760000.0000000002</v>
      </c>
      <c r="AJ90" s="144">
        <v>55.04</v>
      </c>
      <c r="AK90" s="144">
        <f t="shared" si="5"/>
        <v>30.272000000000002</v>
      </c>
    </row>
    <row r="91" spans="1:37" x14ac:dyDescent="0.25">
      <c r="A91" s="151">
        <v>18</v>
      </c>
      <c r="B91" s="152" t="s">
        <v>439</v>
      </c>
      <c r="C91" s="152" t="str">
        <f t="shared" si="8"/>
        <v>Liability</v>
      </c>
      <c r="D91" s="153">
        <v>0.51100000000000001</v>
      </c>
      <c r="AE91" s="74" t="s">
        <v>440</v>
      </c>
      <c r="AH91" s="143">
        <v>850000</v>
      </c>
      <c r="AI91" s="17">
        <f t="shared" si="4"/>
        <v>1870000.0000000002</v>
      </c>
      <c r="AJ91" s="144">
        <v>56.87</v>
      </c>
      <c r="AK91" s="144">
        <f t="shared" si="5"/>
        <v>31.278500000000001</v>
      </c>
    </row>
    <row r="92" spans="1:37" x14ac:dyDescent="0.25">
      <c r="A92" s="151">
        <v>19</v>
      </c>
      <c r="B92" s="154" t="s">
        <v>441</v>
      </c>
      <c r="C92" s="152" t="str">
        <f t="shared" si="8"/>
        <v>Liability</v>
      </c>
      <c r="D92" s="153">
        <v>0.51100000000000001</v>
      </c>
      <c r="AE92" s="74" t="s">
        <v>442</v>
      </c>
      <c r="AH92" s="143">
        <v>900000</v>
      </c>
      <c r="AI92" s="17">
        <f t="shared" si="4"/>
        <v>1980000.0000000002</v>
      </c>
      <c r="AJ92" s="144">
        <v>58.63</v>
      </c>
      <c r="AK92" s="144">
        <f t="shared" si="5"/>
        <v>32.246500000000005</v>
      </c>
    </row>
    <row r="93" spans="1:37" x14ac:dyDescent="0.25">
      <c r="A93" s="151">
        <v>20</v>
      </c>
      <c r="B93" s="154" t="s">
        <v>443</v>
      </c>
      <c r="C93" s="152" t="str">
        <f t="shared" si="8"/>
        <v>Liability</v>
      </c>
      <c r="D93" s="153">
        <v>0.51100000000000001</v>
      </c>
      <c r="AE93" s="74" t="s">
        <v>444</v>
      </c>
      <c r="AH93" s="143">
        <v>950000</v>
      </c>
      <c r="AI93" s="17">
        <f t="shared" si="4"/>
        <v>2090000.0000000002</v>
      </c>
      <c r="AJ93" s="144">
        <v>60.33</v>
      </c>
      <c r="AK93" s="144">
        <f t="shared" si="5"/>
        <v>33.1815</v>
      </c>
    </row>
    <row r="94" spans="1:37" x14ac:dyDescent="0.25">
      <c r="A94" s="151">
        <v>21</v>
      </c>
      <c r="B94" s="154" t="s">
        <v>445</v>
      </c>
      <c r="C94" s="152" t="str">
        <f t="shared" si="8"/>
        <v>Liability</v>
      </c>
      <c r="D94" s="153">
        <v>0.51100000000000001</v>
      </c>
      <c r="AE94" s="74" t="s">
        <v>446</v>
      </c>
      <c r="AH94" s="143">
        <v>1000000</v>
      </c>
      <c r="AI94" s="17">
        <f t="shared" si="4"/>
        <v>2200000</v>
      </c>
      <c r="AJ94" s="144">
        <v>61.96</v>
      </c>
      <c r="AK94" s="144">
        <f t="shared" si="5"/>
        <v>34.078000000000003</v>
      </c>
    </row>
    <row r="95" spans="1:37" x14ac:dyDescent="0.25">
      <c r="A95" s="151">
        <v>22</v>
      </c>
      <c r="B95" s="154" t="s">
        <v>447</v>
      </c>
      <c r="C95" s="152" t="str">
        <f t="shared" si="8"/>
        <v>Liability</v>
      </c>
      <c r="D95" s="153">
        <v>0.51100000000000001</v>
      </c>
      <c r="AE95" s="74" t="s">
        <v>448</v>
      </c>
      <c r="AH95" s="143">
        <v>1100000</v>
      </c>
      <c r="AI95" s="17">
        <f t="shared" si="4"/>
        <v>2420000</v>
      </c>
      <c r="AJ95" s="144">
        <v>65.06</v>
      </c>
      <c r="AK95" s="144">
        <f t="shared" si="5"/>
        <v>35.783000000000001</v>
      </c>
    </row>
    <row r="96" spans="1:37" x14ac:dyDescent="0.25">
      <c r="A96" s="151">
        <v>23</v>
      </c>
      <c r="B96" s="154" t="s">
        <v>449</v>
      </c>
      <c r="C96" s="152" t="str">
        <f t="shared" si="8"/>
        <v>Liability</v>
      </c>
      <c r="D96" s="153">
        <v>0.51100000000000001</v>
      </c>
      <c r="AE96" s="74" t="s">
        <v>450</v>
      </c>
      <c r="AH96" s="143">
        <v>1200000</v>
      </c>
      <c r="AI96" s="17">
        <f t="shared" si="4"/>
        <v>2640000</v>
      </c>
      <c r="AJ96" s="144">
        <v>67.959999999999994</v>
      </c>
      <c r="AK96" s="144">
        <f t="shared" si="5"/>
        <v>37.378</v>
      </c>
    </row>
    <row r="97" spans="1:37" x14ac:dyDescent="0.25">
      <c r="A97" s="151">
        <v>24</v>
      </c>
      <c r="B97" s="154" t="s">
        <v>451</v>
      </c>
      <c r="C97" s="152" t="str">
        <f t="shared" si="8"/>
        <v>Liability</v>
      </c>
      <c r="D97" s="153">
        <v>0.51100000000000001</v>
      </c>
      <c r="AE97" s="74" t="s">
        <v>452</v>
      </c>
      <c r="AH97" s="143">
        <v>1400000</v>
      </c>
      <c r="AI97" s="17">
        <f t="shared" si="4"/>
        <v>3080000.0000000005</v>
      </c>
      <c r="AJ97" s="144">
        <v>73.260000000000005</v>
      </c>
      <c r="AK97" s="144">
        <f t="shared" si="5"/>
        <v>40.293000000000006</v>
      </c>
    </row>
    <row r="98" spans="1:37" x14ac:dyDescent="0.25">
      <c r="A98" s="151">
        <v>25</v>
      </c>
      <c r="B98" s="154" t="s">
        <v>453</v>
      </c>
      <c r="C98" s="152" t="str">
        <f t="shared" si="8"/>
        <v>Liability</v>
      </c>
      <c r="D98" s="153">
        <v>0.51100000000000001</v>
      </c>
      <c r="AE98" s="74" t="s">
        <v>454</v>
      </c>
      <c r="AH98" s="143">
        <v>1600000</v>
      </c>
      <c r="AI98" s="17">
        <f t="shared" si="4"/>
        <v>3520000.0000000005</v>
      </c>
      <c r="AJ98" s="144">
        <v>78</v>
      </c>
      <c r="AK98" s="144">
        <f t="shared" si="5"/>
        <v>42.900000000000006</v>
      </c>
    </row>
    <row r="99" spans="1:37" x14ac:dyDescent="0.25">
      <c r="A99" s="151">
        <v>26</v>
      </c>
      <c r="B99" s="154" t="s">
        <v>455</v>
      </c>
      <c r="C99" s="152" t="str">
        <f t="shared" si="8"/>
        <v>Liability</v>
      </c>
      <c r="D99" s="153">
        <v>0.51100000000000001</v>
      </c>
      <c r="AE99" s="74" t="s">
        <v>456</v>
      </c>
      <c r="AH99" s="143">
        <v>1800000</v>
      </c>
      <c r="AI99" s="17">
        <f t="shared" si="4"/>
        <v>3960000.0000000005</v>
      </c>
      <c r="AJ99" s="144">
        <v>82.29</v>
      </c>
      <c r="AK99" s="144">
        <f t="shared" si="5"/>
        <v>45.25950000000001</v>
      </c>
    </row>
    <row r="100" spans="1:37" x14ac:dyDescent="0.25">
      <c r="A100" s="151">
        <v>27</v>
      </c>
      <c r="B100" s="154" t="s">
        <v>457</v>
      </c>
      <c r="C100" s="152" t="str">
        <f t="shared" si="8"/>
        <v>Liability</v>
      </c>
      <c r="D100" s="153">
        <v>0.51100000000000001</v>
      </c>
      <c r="AE100" s="74" t="s">
        <v>458</v>
      </c>
      <c r="AH100" s="143">
        <v>2000000</v>
      </c>
      <c r="AI100" s="17">
        <f t="shared" si="4"/>
        <v>4400000</v>
      </c>
      <c r="AJ100" s="144">
        <v>86.21</v>
      </c>
      <c r="AK100" s="144">
        <f t="shared" si="5"/>
        <v>47.415500000000002</v>
      </c>
    </row>
    <row r="101" spans="1:37" x14ac:dyDescent="0.25">
      <c r="A101" s="151">
        <v>28</v>
      </c>
      <c r="B101" s="154" t="s">
        <v>459</v>
      </c>
      <c r="C101" s="152" t="str">
        <f t="shared" si="8"/>
        <v>Liability</v>
      </c>
      <c r="D101" s="153">
        <v>0.51100000000000001</v>
      </c>
      <c r="AE101" s="74" t="s">
        <v>460</v>
      </c>
      <c r="AH101" s="143">
        <v>2250000</v>
      </c>
      <c r="AI101" s="17">
        <f t="shared" si="4"/>
        <v>4950000</v>
      </c>
      <c r="AJ101" s="144">
        <v>90.68</v>
      </c>
      <c r="AK101" s="144">
        <f t="shared" si="5"/>
        <v>49.874000000000009</v>
      </c>
    </row>
    <row r="102" spans="1:37" x14ac:dyDescent="0.25">
      <c r="A102" s="151">
        <v>29</v>
      </c>
      <c r="B102" s="154" t="s">
        <v>461</v>
      </c>
      <c r="C102" s="152" t="str">
        <f t="shared" si="8"/>
        <v>Liability</v>
      </c>
      <c r="D102" s="153">
        <v>0.51100000000000001</v>
      </c>
      <c r="AE102" s="74" t="s">
        <v>462</v>
      </c>
      <c r="AH102" s="143">
        <v>2500000</v>
      </c>
      <c r="AI102" s="17">
        <f t="shared" si="4"/>
        <v>5500000</v>
      </c>
      <c r="AJ102" s="144">
        <v>94.74</v>
      </c>
      <c r="AK102" s="144">
        <f t="shared" si="5"/>
        <v>52.106999999999999</v>
      </c>
    </row>
    <row r="103" spans="1:37" x14ac:dyDescent="0.25">
      <c r="A103" s="151">
        <v>30</v>
      </c>
      <c r="B103" s="154" t="s">
        <v>463</v>
      </c>
      <c r="C103" s="152" t="str">
        <f t="shared" si="8"/>
        <v>Liability</v>
      </c>
      <c r="D103" s="153">
        <v>0.51100000000000001</v>
      </c>
      <c r="AE103" s="74" t="s">
        <v>464</v>
      </c>
      <c r="AH103" s="143">
        <v>2750000</v>
      </c>
      <c r="AI103" s="17">
        <f t="shared" si="4"/>
        <v>6050000.0000000009</v>
      </c>
      <c r="AJ103" s="144">
        <v>98.47</v>
      </c>
      <c r="AK103" s="144">
        <f t="shared" si="5"/>
        <v>54.158500000000004</v>
      </c>
    </row>
    <row r="104" spans="1:37" x14ac:dyDescent="0.25">
      <c r="A104" s="151">
        <v>31</v>
      </c>
      <c r="B104" s="154" t="s">
        <v>465</v>
      </c>
      <c r="C104" s="152" t="str">
        <f t="shared" si="8"/>
        <v>Liability</v>
      </c>
      <c r="D104" s="153">
        <v>0.51100000000000001</v>
      </c>
      <c r="AE104" s="74" t="s">
        <v>466</v>
      </c>
      <c r="AH104" s="143">
        <v>3000000</v>
      </c>
      <c r="AI104" s="17">
        <f t="shared" ref="AI104:AI145" si="9">AH104*2.2</f>
        <v>6600000.0000000009</v>
      </c>
      <c r="AJ104" s="144">
        <v>101.91</v>
      </c>
      <c r="AK104" s="144">
        <f t="shared" ref="AK104:AK145" si="10">AJ104*(1-45%)</f>
        <v>56.0505</v>
      </c>
    </row>
    <row r="105" spans="1:37" x14ac:dyDescent="0.25">
      <c r="A105" s="151">
        <v>32</v>
      </c>
      <c r="B105" s="154" t="s">
        <v>467</v>
      </c>
      <c r="C105" s="152" t="str">
        <f t="shared" si="8"/>
        <v>Liability</v>
      </c>
      <c r="D105" s="153">
        <v>0.51100000000000001</v>
      </c>
      <c r="AE105" s="74" t="s">
        <v>468</v>
      </c>
      <c r="AH105" s="143">
        <v>3250000</v>
      </c>
      <c r="AI105" s="17">
        <f t="shared" si="9"/>
        <v>7150000.0000000009</v>
      </c>
      <c r="AJ105" s="144">
        <v>105.11</v>
      </c>
      <c r="AK105" s="144">
        <f t="shared" si="10"/>
        <v>57.810500000000005</v>
      </c>
    </row>
    <row r="106" spans="1:37" x14ac:dyDescent="0.25">
      <c r="A106" s="151">
        <v>1</v>
      </c>
      <c r="B106" s="154" t="s">
        <v>469</v>
      </c>
      <c r="C106" s="152" t="str">
        <f t="shared" ref="C106:C116" si="11">$I$14</f>
        <v>D&amp;O / E&amp;O</v>
      </c>
      <c r="D106" s="153">
        <v>0.51100000000000001</v>
      </c>
      <c r="AE106" s="74" t="s">
        <v>470</v>
      </c>
      <c r="AH106" s="143">
        <v>3500000</v>
      </c>
      <c r="AI106" s="17">
        <f t="shared" si="9"/>
        <v>7700000.0000000009</v>
      </c>
      <c r="AJ106" s="144">
        <v>108.1</v>
      </c>
      <c r="AK106" s="144">
        <f t="shared" si="10"/>
        <v>59.454999999999998</v>
      </c>
    </row>
    <row r="107" spans="1:37" x14ac:dyDescent="0.25">
      <c r="A107" s="151">
        <v>2</v>
      </c>
      <c r="B107" s="154" t="s">
        <v>471</v>
      </c>
      <c r="C107" s="152" t="str">
        <f t="shared" si="11"/>
        <v>D&amp;O / E&amp;O</v>
      </c>
      <c r="D107" s="153">
        <v>0.51100000000000001</v>
      </c>
      <c r="AE107" s="74" t="s">
        <v>472</v>
      </c>
      <c r="AH107" s="143">
        <v>3750000</v>
      </c>
      <c r="AI107" s="17">
        <f t="shared" si="9"/>
        <v>8250000.0000000009</v>
      </c>
      <c r="AJ107" s="144">
        <v>110.91</v>
      </c>
      <c r="AK107" s="144">
        <f t="shared" si="10"/>
        <v>61.000500000000002</v>
      </c>
    </row>
    <row r="108" spans="1:37" x14ac:dyDescent="0.25">
      <c r="A108" s="151">
        <v>3</v>
      </c>
      <c r="B108" s="154" t="s">
        <v>473</v>
      </c>
      <c r="C108" s="152" t="str">
        <f t="shared" si="11"/>
        <v>D&amp;O / E&amp;O</v>
      </c>
      <c r="D108" s="153">
        <v>0.51100000000000001</v>
      </c>
      <c r="AE108" s="74" t="s">
        <v>474</v>
      </c>
      <c r="AH108" s="143">
        <v>4000000</v>
      </c>
      <c r="AI108" s="17">
        <f t="shared" si="9"/>
        <v>8800000</v>
      </c>
      <c r="AJ108" s="144">
        <v>113.55</v>
      </c>
      <c r="AK108" s="144">
        <f t="shared" si="10"/>
        <v>62.452500000000001</v>
      </c>
    </row>
    <row r="109" spans="1:37" x14ac:dyDescent="0.25">
      <c r="A109" s="151">
        <v>4</v>
      </c>
      <c r="B109" s="154" t="s">
        <v>475</v>
      </c>
      <c r="C109" s="152" t="str">
        <f t="shared" si="11"/>
        <v>D&amp;O / E&amp;O</v>
      </c>
      <c r="D109" s="153">
        <v>0.51100000000000001</v>
      </c>
      <c r="AE109" s="74" t="s">
        <v>476</v>
      </c>
      <c r="AH109" s="143">
        <v>5000000</v>
      </c>
      <c r="AI109" s="17">
        <f t="shared" si="9"/>
        <v>11000000</v>
      </c>
      <c r="AJ109" s="144">
        <v>122.79</v>
      </c>
      <c r="AK109" s="144">
        <f t="shared" si="10"/>
        <v>67.534500000000008</v>
      </c>
    </row>
    <row r="110" spans="1:37" x14ac:dyDescent="0.25">
      <c r="A110" s="151">
        <v>5</v>
      </c>
      <c r="B110" s="154" t="s">
        <v>477</v>
      </c>
      <c r="C110" s="152" t="str">
        <f t="shared" si="11"/>
        <v>D&amp;O / E&amp;O</v>
      </c>
      <c r="D110" s="153">
        <v>0.51100000000000001</v>
      </c>
      <c r="AE110" s="74" t="s">
        <v>478</v>
      </c>
      <c r="AH110" s="143">
        <v>6000000</v>
      </c>
      <c r="AI110" s="17">
        <f t="shared" si="9"/>
        <v>13200000.000000002</v>
      </c>
      <c r="AJ110" s="144">
        <v>130.46</v>
      </c>
      <c r="AK110" s="144">
        <f t="shared" si="10"/>
        <v>71.753000000000014</v>
      </c>
    </row>
    <row r="111" spans="1:37" x14ac:dyDescent="0.25">
      <c r="A111" s="151">
        <v>6</v>
      </c>
      <c r="B111" s="154" t="s">
        <v>479</v>
      </c>
      <c r="C111" s="152" t="str">
        <f t="shared" si="11"/>
        <v>D&amp;O / E&amp;O</v>
      </c>
      <c r="D111" s="153">
        <v>0.51100000000000001</v>
      </c>
      <c r="AE111" s="74" t="s">
        <v>480</v>
      </c>
      <c r="AH111" s="143">
        <v>7000000</v>
      </c>
      <c r="AI111" s="17">
        <f t="shared" si="9"/>
        <v>15400000.000000002</v>
      </c>
      <c r="AJ111" s="144">
        <v>137.02000000000001</v>
      </c>
      <c r="AK111" s="144">
        <f t="shared" si="10"/>
        <v>75.361000000000018</v>
      </c>
    </row>
    <row r="112" spans="1:37" x14ac:dyDescent="0.25">
      <c r="A112" s="151">
        <v>7</v>
      </c>
      <c r="B112" s="154" t="s">
        <v>481</v>
      </c>
      <c r="C112" s="152" t="str">
        <f t="shared" si="11"/>
        <v>D&amp;O / E&amp;O</v>
      </c>
      <c r="D112" s="153">
        <v>0.51100000000000001</v>
      </c>
      <c r="AE112" s="74" t="s">
        <v>482</v>
      </c>
      <c r="AH112" s="143">
        <v>8000000</v>
      </c>
      <c r="AI112" s="17">
        <f t="shared" si="9"/>
        <v>17600000</v>
      </c>
      <c r="AJ112" s="144">
        <v>142.74</v>
      </c>
      <c r="AK112" s="144">
        <f t="shared" si="10"/>
        <v>78.507000000000005</v>
      </c>
    </row>
    <row r="113" spans="1:37" x14ac:dyDescent="0.25">
      <c r="A113" s="151">
        <v>8</v>
      </c>
      <c r="B113" s="154" t="s">
        <v>483</v>
      </c>
      <c r="C113" s="152" t="str">
        <f t="shared" si="11"/>
        <v>D&amp;O / E&amp;O</v>
      </c>
      <c r="D113" s="153">
        <v>0.51100000000000001</v>
      </c>
      <c r="AE113" s="74" t="s">
        <v>484</v>
      </c>
      <c r="AH113" s="143">
        <v>9000000</v>
      </c>
      <c r="AI113" s="17">
        <f t="shared" si="9"/>
        <v>19800000</v>
      </c>
      <c r="AJ113" s="144">
        <v>147.82</v>
      </c>
      <c r="AK113" s="144">
        <f t="shared" si="10"/>
        <v>81.301000000000002</v>
      </c>
    </row>
    <row r="114" spans="1:37" x14ac:dyDescent="0.25">
      <c r="A114" s="151">
        <v>9</v>
      </c>
      <c r="B114" s="154" t="s">
        <v>485</v>
      </c>
      <c r="C114" s="152" t="str">
        <f t="shared" si="11"/>
        <v>D&amp;O / E&amp;O</v>
      </c>
      <c r="D114" s="153">
        <v>0.51100000000000001</v>
      </c>
      <c r="AE114" s="74" t="s">
        <v>486</v>
      </c>
      <c r="AH114" s="143">
        <v>10000000</v>
      </c>
      <c r="AI114" s="17">
        <f t="shared" si="9"/>
        <v>22000000</v>
      </c>
      <c r="AJ114" s="144">
        <v>152.38999999999999</v>
      </c>
      <c r="AK114" s="144">
        <f t="shared" si="10"/>
        <v>83.814499999999995</v>
      </c>
    </row>
    <row r="115" spans="1:37" x14ac:dyDescent="0.25">
      <c r="A115" s="151">
        <v>10</v>
      </c>
      <c r="B115" s="154" t="s">
        <v>487</v>
      </c>
      <c r="C115" s="152" t="str">
        <f t="shared" si="11"/>
        <v>D&amp;O / E&amp;O</v>
      </c>
      <c r="D115" s="153">
        <v>0.51100000000000001</v>
      </c>
      <c r="AE115" s="74" t="s">
        <v>488</v>
      </c>
      <c r="AH115" s="143">
        <v>11000000</v>
      </c>
      <c r="AI115" s="17">
        <f t="shared" si="9"/>
        <v>24200000.000000004</v>
      </c>
      <c r="AJ115" s="144">
        <v>156.54</v>
      </c>
      <c r="AK115" s="144">
        <f t="shared" si="10"/>
        <v>86.097000000000008</v>
      </c>
    </row>
    <row r="116" spans="1:37" x14ac:dyDescent="0.25">
      <c r="A116" s="151">
        <v>11</v>
      </c>
      <c r="B116" s="154" t="s">
        <v>489</v>
      </c>
      <c r="C116" s="152" t="str">
        <f t="shared" si="11"/>
        <v>D&amp;O / E&amp;O</v>
      </c>
      <c r="D116" s="153">
        <v>0.51100000000000001</v>
      </c>
      <c r="AE116" s="74" t="s">
        <v>490</v>
      </c>
      <c r="AH116" s="143">
        <v>12000000</v>
      </c>
      <c r="AI116" s="17">
        <f t="shared" si="9"/>
        <v>26400000.000000004</v>
      </c>
      <c r="AJ116" s="144">
        <v>160.34</v>
      </c>
      <c r="AK116" s="144">
        <f t="shared" si="10"/>
        <v>88.187000000000012</v>
      </c>
    </row>
    <row r="117" spans="1:37" x14ac:dyDescent="0.25">
      <c r="A117" s="155">
        <v>1</v>
      </c>
      <c r="B117" s="156" t="s">
        <v>491</v>
      </c>
      <c r="C117" s="156" t="str">
        <f>$I$8</f>
        <v>Marine - Transp. Nac.</v>
      </c>
      <c r="D117" s="157">
        <v>0.5</v>
      </c>
      <c r="AE117" s="74" t="s">
        <v>492</v>
      </c>
      <c r="AH117" s="143">
        <v>13000000</v>
      </c>
      <c r="AI117" s="17">
        <f t="shared" si="9"/>
        <v>28600000.000000004</v>
      </c>
      <c r="AJ117" s="144">
        <v>163.84</v>
      </c>
      <c r="AK117" s="144">
        <f t="shared" si="10"/>
        <v>90.112000000000009</v>
      </c>
    </row>
    <row r="118" spans="1:37" x14ac:dyDescent="0.25">
      <c r="A118" s="155">
        <v>2</v>
      </c>
      <c r="B118" s="156" t="s">
        <v>493</v>
      </c>
      <c r="C118" s="156" t="str">
        <f>$I$8</f>
        <v>Marine - Transp. Nac.</v>
      </c>
      <c r="D118" s="157">
        <v>0.5</v>
      </c>
      <c r="AE118" s="74" t="s">
        <v>494</v>
      </c>
      <c r="AH118" s="143">
        <v>14000000</v>
      </c>
      <c r="AI118" s="17">
        <f t="shared" si="9"/>
        <v>30800000.000000004</v>
      </c>
      <c r="AJ118" s="144">
        <v>167.1</v>
      </c>
      <c r="AK118" s="144">
        <f t="shared" si="10"/>
        <v>91.905000000000001</v>
      </c>
    </row>
    <row r="119" spans="1:37" x14ac:dyDescent="0.25">
      <c r="A119" s="155">
        <v>3</v>
      </c>
      <c r="B119" s="156" t="s">
        <v>495</v>
      </c>
      <c r="C119" s="156" t="str">
        <f>$I$8</f>
        <v>Marine - Transp. Nac.</v>
      </c>
      <c r="D119" s="157">
        <v>0.5</v>
      </c>
      <c r="AE119" s="74" t="s">
        <v>496</v>
      </c>
      <c r="AH119" s="143">
        <v>15000000</v>
      </c>
      <c r="AI119" s="17">
        <f t="shared" si="9"/>
        <v>33000000.000000004</v>
      </c>
      <c r="AJ119" s="144">
        <v>170.13</v>
      </c>
      <c r="AK119" s="144">
        <f t="shared" si="10"/>
        <v>93.5715</v>
      </c>
    </row>
    <row r="120" spans="1:37" x14ac:dyDescent="0.25">
      <c r="A120" s="158">
        <v>1</v>
      </c>
      <c r="B120" s="159" t="s">
        <v>497</v>
      </c>
      <c r="C120" s="159" t="str">
        <f t="shared" ref="C120:C130" si="12">$I$7</f>
        <v>Marine</v>
      </c>
      <c r="D120" s="160">
        <v>0.46400000000000002</v>
      </c>
      <c r="AE120" s="74" t="s">
        <v>498</v>
      </c>
      <c r="AH120" s="143">
        <v>16000000</v>
      </c>
      <c r="AI120" s="17">
        <f t="shared" si="9"/>
        <v>35200000</v>
      </c>
      <c r="AJ120" s="144">
        <v>172.97</v>
      </c>
      <c r="AK120" s="144">
        <f t="shared" si="10"/>
        <v>95.133500000000012</v>
      </c>
    </row>
    <row r="121" spans="1:37" x14ac:dyDescent="0.25">
      <c r="A121" s="158">
        <v>2</v>
      </c>
      <c r="B121" s="159" t="s">
        <v>499</v>
      </c>
      <c r="C121" s="159" t="str">
        <f t="shared" si="12"/>
        <v>Marine</v>
      </c>
      <c r="D121" s="160">
        <v>0.46400000000000002</v>
      </c>
      <c r="AE121" s="74" t="s">
        <v>500</v>
      </c>
      <c r="AH121" s="143">
        <v>17000000</v>
      </c>
      <c r="AI121" s="17">
        <f t="shared" si="9"/>
        <v>37400000</v>
      </c>
      <c r="AJ121" s="144">
        <v>175.65</v>
      </c>
      <c r="AK121" s="144">
        <f t="shared" si="10"/>
        <v>96.607500000000016</v>
      </c>
    </row>
    <row r="122" spans="1:37" x14ac:dyDescent="0.25">
      <c r="A122" s="158">
        <v>3</v>
      </c>
      <c r="B122" s="159" t="s">
        <v>501</v>
      </c>
      <c r="C122" s="159" t="str">
        <f t="shared" si="12"/>
        <v>Marine</v>
      </c>
      <c r="D122" s="160">
        <v>0.46400000000000002</v>
      </c>
      <c r="AE122" s="74" t="s">
        <v>502</v>
      </c>
      <c r="AH122" s="143">
        <v>18000000</v>
      </c>
      <c r="AI122" s="17">
        <f t="shared" si="9"/>
        <v>39600000</v>
      </c>
      <c r="AJ122" s="144">
        <v>178.17</v>
      </c>
      <c r="AK122" s="144">
        <f t="shared" si="10"/>
        <v>97.993499999999997</v>
      </c>
    </row>
    <row r="123" spans="1:37" x14ac:dyDescent="0.25">
      <c r="A123" s="158">
        <v>4</v>
      </c>
      <c r="B123" s="159" t="s">
        <v>503</v>
      </c>
      <c r="C123" s="159" t="str">
        <f t="shared" si="12"/>
        <v>Marine</v>
      </c>
      <c r="D123" s="160">
        <v>0.46400000000000002</v>
      </c>
      <c r="AE123" s="74" t="s">
        <v>504</v>
      </c>
      <c r="AH123" s="143">
        <v>19000000</v>
      </c>
      <c r="AI123" s="17">
        <f t="shared" si="9"/>
        <v>41800000</v>
      </c>
      <c r="AJ123" s="144">
        <v>180.57</v>
      </c>
      <c r="AK123" s="144">
        <f t="shared" si="10"/>
        <v>99.313500000000005</v>
      </c>
    </row>
    <row r="124" spans="1:37" x14ac:dyDescent="0.25">
      <c r="A124" s="158">
        <v>5</v>
      </c>
      <c r="B124" s="159" t="s">
        <v>505</v>
      </c>
      <c r="C124" s="159" t="str">
        <f t="shared" si="12"/>
        <v>Marine</v>
      </c>
      <c r="D124" s="160">
        <v>0.46400000000000002</v>
      </c>
      <c r="AE124" s="74" t="s">
        <v>506</v>
      </c>
      <c r="AH124" s="143">
        <v>20000000</v>
      </c>
      <c r="AI124" s="17">
        <f t="shared" si="9"/>
        <v>44000000</v>
      </c>
      <c r="AJ124" s="144">
        <v>182.84</v>
      </c>
      <c r="AK124" s="144">
        <f t="shared" si="10"/>
        <v>100.56200000000001</v>
      </c>
    </row>
    <row r="125" spans="1:37" x14ac:dyDescent="0.25">
      <c r="A125" s="158">
        <v>6</v>
      </c>
      <c r="B125" s="159" t="s">
        <v>507</v>
      </c>
      <c r="C125" s="159" t="str">
        <f t="shared" si="12"/>
        <v>Marine</v>
      </c>
      <c r="D125" s="160">
        <v>0.46400000000000002</v>
      </c>
      <c r="AE125" s="74" t="s">
        <v>508</v>
      </c>
      <c r="AH125" s="143">
        <v>22000000</v>
      </c>
      <c r="AI125" s="17">
        <f t="shared" si="9"/>
        <v>48400000.000000007</v>
      </c>
      <c r="AJ125" s="144">
        <v>187.06</v>
      </c>
      <c r="AK125" s="144">
        <f t="shared" si="10"/>
        <v>102.88300000000001</v>
      </c>
    </row>
    <row r="126" spans="1:37" x14ac:dyDescent="0.25">
      <c r="A126" s="158">
        <v>7</v>
      </c>
      <c r="B126" s="159" t="s">
        <v>509</v>
      </c>
      <c r="C126" s="159" t="str">
        <f t="shared" si="12"/>
        <v>Marine</v>
      </c>
      <c r="D126" s="160">
        <v>0.46400000000000002</v>
      </c>
      <c r="AE126" s="74" t="s">
        <v>510</v>
      </c>
      <c r="AH126" s="143">
        <v>24000000</v>
      </c>
      <c r="AI126" s="17">
        <f t="shared" si="9"/>
        <v>52800000.000000007</v>
      </c>
      <c r="AJ126" s="144">
        <v>190.23</v>
      </c>
      <c r="AK126" s="144">
        <f t="shared" si="10"/>
        <v>104.62650000000001</v>
      </c>
    </row>
    <row r="127" spans="1:37" x14ac:dyDescent="0.25">
      <c r="A127" s="158">
        <v>8</v>
      </c>
      <c r="B127" s="159" t="s">
        <v>511</v>
      </c>
      <c r="C127" s="159" t="str">
        <f t="shared" si="12"/>
        <v>Marine</v>
      </c>
      <c r="D127" s="160">
        <v>0.46400000000000002</v>
      </c>
      <c r="AE127" s="74" t="s">
        <v>512</v>
      </c>
      <c r="AH127" s="143">
        <v>26000000</v>
      </c>
      <c r="AI127" s="17">
        <f t="shared" si="9"/>
        <v>57200000.000000007</v>
      </c>
      <c r="AJ127" s="144">
        <v>194.49</v>
      </c>
      <c r="AK127" s="144">
        <f t="shared" si="10"/>
        <v>106.96950000000001</v>
      </c>
    </row>
    <row r="128" spans="1:37" x14ac:dyDescent="0.25">
      <c r="A128" s="158">
        <v>9</v>
      </c>
      <c r="B128" s="159" t="s">
        <v>513</v>
      </c>
      <c r="C128" s="159" t="str">
        <f t="shared" si="12"/>
        <v>Marine</v>
      </c>
      <c r="D128" s="160">
        <v>0.46400000000000002</v>
      </c>
      <c r="AE128" s="74" t="s">
        <v>514</v>
      </c>
      <c r="AH128" s="143">
        <v>28000000</v>
      </c>
      <c r="AI128" s="17">
        <f t="shared" si="9"/>
        <v>61600000.000000007</v>
      </c>
      <c r="AJ128" s="144">
        <v>197.79</v>
      </c>
      <c r="AK128" s="144">
        <f t="shared" si="10"/>
        <v>108.78450000000001</v>
      </c>
    </row>
    <row r="129" spans="1:37" x14ac:dyDescent="0.25">
      <c r="A129" s="161">
        <v>1</v>
      </c>
      <c r="B129" s="162" t="s">
        <v>515</v>
      </c>
      <c r="C129" s="162" t="str">
        <f t="shared" si="12"/>
        <v>Marine</v>
      </c>
      <c r="D129" s="163">
        <v>0.46400000000000002</v>
      </c>
      <c r="AE129" s="74" t="s">
        <v>516</v>
      </c>
      <c r="AH129" s="143">
        <v>30000000</v>
      </c>
      <c r="AI129" s="17">
        <f t="shared" si="9"/>
        <v>66000000.000000007</v>
      </c>
      <c r="AJ129" s="144">
        <v>200.87</v>
      </c>
      <c r="AK129" s="144">
        <f t="shared" si="10"/>
        <v>110.47850000000001</v>
      </c>
    </row>
    <row r="130" spans="1:37" x14ac:dyDescent="0.25">
      <c r="A130" s="161">
        <v>2</v>
      </c>
      <c r="B130" s="162" t="s">
        <v>517</v>
      </c>
      <c r="C130" s="162" t="str">
        <f t="shared" si="12"/>
        <v>Marine</v>
      </c>
      <c r="D130" s="163">
        <v>0.46400000000000002</v>
      </c>
      <c r="AE130" s="74" t="s">
        <v>518</v>
      </c>
      <c r="AH130" s="143">
        <v>35000000</v>
      </c>
      <c r="AI130" s="17">
        <f t="shared" si="9"/>
        <v>77000000</v>
      </c>
      <c r="AJ130" s="144">
        <v>207.75</v>
      </c>
      <c r="AK130" s="144">
        <f t="shared" si="10"/>
        <v>114.2625</v>
      </c>
    </row>
    <row r="131" spans="1:37" x14ac:dyDescent="0.25">
      <c r="A131" s="155">
        <v>1</v>
      </c>
      <c r="B131" s="156" t="s">
        <v>519</v>
      </c>
      <c r="C131" s="156" t="str">
        <f t="shared" ref="C131:C140" si="13">$I$8</f>
        <v>Marine - Transp. Nac.</v>
      </c>
      <c r="D131" s="157">
        <v>0.5</v>
      </c>
      <c r="AE131" s="74" t="s">
        <v>520</v>
      </c>
      <c r="AH131" s="143">
        <v>40000000</v>
      </c>
      <c r="AI131" s="17">
        <f t="shared" si="9"/>
        <v>88000000</v>
      </c>
      <c r="AJ131" s="144">
        <v>213.73</v>
      </c>
      <c r="AK131" s="144">
        <f t="shared" si="10"/>
        <v>117.5515</v>
      </c>
    </row>
    <row r="132" spans="1:37" x14ac:dyDescent="0.25">
      <c r="A132" s="155">
        <v>2</v>
      </c>
      <c r="B132" s="156" t="s">
        <v>521</v>
      </c>
      <c r="C132" s="156" t="str">
        <f t="shared" si="13"/>
        <v>Marine - Transp. Nac.</v>
      </c>
      <c r="D132" s="157">
        <v>0.5</v>
      </c>
      <c r="AE132" s="74" t="s">
        <v>522</v>
      </c>
      <c r="AH132" s="143">
        <v>45000000</v>
      </c>
      <c r="AI132" s="17">
        <f t="shared" si="9"/>
        <v>99000000.000000015</v>
      </c>
      <c r="AJ132" s="144">
        <v>219</v>
      </c>
      <c r="AK132" s="144">
        <f t="shared" si="10"/>
        <v>120.45</v>
      </c>
    </row>
    <row r="133" spans="1:37" x14ac:dyDescent="0.25">
      <c r="A133" s="158">
        <v>1</v>
      </c>
      <c r="B133" s="159" t="s">
        <v>523</v>
      </c>
      <c r="C133" s="159" t="str">
        <f t="shared" si="13"/>
        <v>Marine - Transp. Nac.</v>
      </c>
      <c r="D133" s="160">
        <v>0.5</v>
      </c>
      <c r="AE133" s="74" t="s">
        <v>524</v>
      </c>
      <c r="AH133" s="143">
        <v>50000000</v>
      </c>
      <c r="AI133" s="17">
        <f t="shared" si="9"/>
        <v>110000000.00000001</v>
      </c>
      <c r="AJ133" s="144">
        <v>223.73</v>
      </c>
      <c r="AK133" s="144">
        <f t="shared" si="10"/>
        <v>123.0515</v>
      </c>
    </row>
    <row r="134" spans="1:37" x14ac:dyDescent="0.25">
      <c r="A134" s="158">
        <v>2</v>
      </c>
      <c r="B134" s="159" t="s">
        <v>525</v>
      </c>
      <c r="C134" s="159" t="str">
        <f t="shared" si="13"/>
        <v>Marine - Transp. Nac.</v>
      </c>
      <c r="D134" s="160">
        <v>0.5</v>
      </c>
      <c r="AE134" s="74" t="s">
        <v>526</v>
      </c>
      <c r="AH134" s="143">
        <v>60000000</v>
      </c>
      <c r="AI134" s="17">
        <f t="shared" si="9"/>
        <v>132000000.00000001</v>
      </c>
      <c r="AJ134" s="144">
        <v>240.33</v>
      </c>
      <c r="AK134" s="144">
        <f t="shared" si="10"/>
        <v>132.18150000000003</v>
      </c>
    </row>
    <row r="135" spans="1:37" x14ac:dyDescent="0.25">
      <c r="A135" s="161">
        <v>1</v>
      </c>
      <c r="B135" s="162" t="s">
        <v>527</v>
      </c>
      <c r="C135" s="162" t="str">
        <f t="shared" si="13"/>
        <v>Marine - Transp. Nac.</v>
      </c>
      <c r="D135" s="163">
        <v>0.5</v>
      </c>
      <c r="AE135" s="74" t="s">
        <v>528</v>
      </c>
      <c r="AH135" s="143">
        <v>70000000</v>
      </c>
      <c r="AI135" s="17">
        <f t="shared" si="9"/>
        <v>154000000</v>
      </c>
      <c r="AJ135" s="144">
        <v>250.04</v>
      </c>
      <c r="AK135" s="144">
        <f t="shared" si="10"/>
        <v>137.52200000000002</v>
      </c>
    </row>
    <row r="136" spans="1:37" x14ac:dyDescent="0.25">
      <c r="A136" s="161">
        <v>2</v>
      </c>
      <c r="B136" s="162" t="s">
        <v>529</v>
      </c>
      <c r="C136" s="162" t="str">
        <f t="shared" si="13"/>
        <v>Marine - Transp. Nac.</v>
      </c>
      <c r="D136" s="163">
        <v>0.5</v>
      </c>
      <c r="AE136" s="74" t="s">
        <v>530</v>
      </c>
      <c r="AH136" s="143">
        <v>80000000</v>
      </c>
      <c r="AI136" s="17">
        <f t="shared" si="9"/>
        <v>176000000</v>
      </c>
      <c r="AJ136" s="144">
        <v>258.77</v>
      </c>
      <c r="AK136" s="144">
        <f t="shared" si="10"/>
        <v>142.3235</v>
      </c>
    </row>
    <row r="137" spans="1:37" x14ac:dyDescent="0.25">
      <c r="A137" s="155">
        <v>1</v>
      </c>
      <c r="B137" s="156" t="s">
        <v>531</v>
      </c>
      <c r="C137" s="156" t="str">
        <f t="shared" si="13"/>
        <v>Marine - Transp. Nac.</v>
      </c>
      <c r="D137" s="157">
        <v>0.5</v>
      </c>
      <c r="AE137" s="74" t="s">
        <v>532</v>
      </c>
      <c r="AH137" s="143">
        <v>90000000</v>
      </c>
      <c r="AI137" s="17">
        <f t="shared" si="9"/>
        <v>198000000.00000003</v>
      </c>
      <c r="AJ137" s="144">
        <v>266.72000000000003</v>
      </c>
      <c r="AK137" s="144">
        <f t="shared" si="10"/>
        <v>146.69600000000003</v>
      </c>
    </row>
    <row r="138" spans="1:37" x14ac:dyDescent="0.25">
      <c r="A138" s="155">
        <v>2</v>
      </c>
      <c r="B138" s="156" t="s">
        <v>533</v>
      </c>
      <c r="C138" s="156" t="str">
        <f t="shared" si="13"/>
        <v>Marine - Transp. Nac.</v>
      </c>
      <c r="D138" s="157">
        <v>0.5</v>
      </c>
      <c r="AE138" s="74" t="s">
        <v>534</v>
      </c>
      <c r="AH138" s="143">
        <v>100000000</v>
      </c>
      <c r="AI138" s="17">
        <f t="shared" si="9"/>
        <v>220000000.00000003</v>
      </c>
      <c r="AJ138" s="144">
        <v>274.04000000000002</v>
      </c>
      <c r="AK138" s="144">
        <f t="shared" si="10"/>
        <v>150.72200000000004</v>
      </c>
    </row>
    <row r="139" spans="1:37" x14ac:dyDescent="0.25">
      <c r="A139" s="158">
        <v>1</v>
      </c>
      <c r="B139" s="159" t="s">
        <v>535</v>
      </c>
      <c r="C139" s="159" t="str">
        <f t="shared" si="13"/>
        <v>Marine - Transp. Nac.</v>
      </c>
      <c r="D139" s="160">
        <v>0.5</v>
      </c>
      <c r="AE139" s="74" t="s">
        <v>536</v>
      </c>
      <c r="AH139" s="143">
        <v>125000000</v>
      </c>
      <c r="AI139" s="17">
        <f t="shared" si="9"/>
        <v>275000000</v>
      </c>
      <c r="AJ139" s="144">
        <v>290.22000000000003</v>
      </c>
      <c r="AK139" s="144">
        <f t="shared" si="10"/>
        <v>159.62100000000004</v>
      </c>
    </row>
    <row r="140" spans="1:37" x14ac:dyDescent="0.25">
      <c r="A140" s="158">
        <v>2</v>
      </c>
      <c r="B140" s="159" t="s">
        <v>537</v>
      </c>
      <c r="C140" s="159" t="str">
        <f t="shared" si="13"/>
        <v>Marine - Transp. Nac.</v>
      </c>
      <c r="D140" s="160">
        <v>0.5</v>
      </c>
      <c r="AE140" s="74" t="s">
        <v>538</v>
      </c>
      <c r="AH140" s="143">
        <v>150000000</v>
      </c>
      <c r="AI140" s="17">
        <f t="shared" si="9"/>
        <v>330000000</v>
      </c>
      <c r="AJ140" s="144">
        <v>304.14</v>
      </c>
      <c r="AK140" s="144">
        <f t="shared" si="10"/>
        <v>167.27700000000002</v>
      </c>
    </row>
    <row r="141" spans="1:37" x14ac:dyDescent="0.25">
      <c r="A141" s="164">
        <v>1</v>
      </c>
      <c r="B141" s="165" t="s">
        <v>539</v>
      </c>
      <c r="C141" s="165" t="str">
        <f t="shared" ref="C141:C164" si="14">$I$11</f>
        <v>Garantia</v>
      </c>
      <c r="D141" s="166">
        <v>8.2000000000000003E-2</v>
      </c>
      <c r="AE141" s="74" t="s">
        <v>540</v>
      </c>
      <c r="AH141" s="143">
        <v>175000000</v>
      </c>
      <c r="AI141" s="17">
        <f t="shared" si="9"/>
        <v>385000000.00000006</v>
      </c>
      <c r="AJ141" s="144">
        <v>316.43</v>
      </c>
      <c r="AK141" s="144">
        <f t="shared" si="10"/>
        <v>174.03650000000002</v>
      </c>
    </row>
    <row r="142" spans="1:37" x14ac:dyDescent="0.25">
      <c r="A142" s="164">
        <v>2</v>
      </c>
      <c r="B142" s="165" t="s">
        <v>541</v>
      </c>
      <c r="C142" s="165" t="str">
        <f t="shared" si="14"/>
        <v>Garantia</v>
      </c>
      <c r="D142" s="166">
        <v>8.2000000000000003E-2</v>
      </c>
      <c r="AE142" s="74" t="s">
        <v>542</v>
      </c>
      <c r="AH142" s="143">
        <v>200000000</v>
      </c>
      <c r="AI142" s="17">
        <f t="shared" si="9"/>
        <v>440000000.00000006</v>
      </c>
      <c r="AJ142" s="144">
        <v>327.48</v>
      </c>
      <c r="AK142" s="144">
        <f t="shared" si="10"/>
        <v>180.11400000000003</v>
      </c>
    </row>
    <row r="143" spans="1:37" x14ac:dyDescent="0.25">
      <c r="A143" s="164">
        <v>3</v>
      </c>
      <c r="B143" s="165" t="s">
        <v>543</v>
      </c>
      <c r="C143" s="165" t="str">
        <f t="shared" si="14"/>
        <v>Garantia</v>
      </c>
      <c r="D143" s="166">
        <v>8.2000000000000003E-2</v>
      </c>
      <c r="AE143" s="74" t="s">
        <v>544</v>
      </c>
      <c r="AH143" s="143">
        <v>300000000</v>
      </c>
      <c r="AI143" s="17">
        <f t="shared" si="9"/>
        <v>660000000</v>
      </c>
      <c r="AJ143" s="144">
        <v>363.45</v>
      </c>
      <c r="AK143" s="144">
        <f t="shared" si="10"/>
        <v>199.89750000000001</v>
      </c>
    </row>
    <row r="144" spans="1:37" x14ac:dyDescent="0.25">
      <c r="A144" s="164">
        <v>4</v>
      </c>
      <c r="B144" s="165" t="s">
        <v>545</v>
      </c>
      <c r="C144" s="165" t="str">
        <f t="shared" si="14"/>
        <v>Garantia</v>
      </c>
      <c r="D144" s="166">
        <v>8.2000000000000003E-2</v>
      </c>
      <c r="AE144" s="74" t="s">
        <v>546</v>
      </c>
      <c r="AH144" s="143">
        <v>400000000</v>
      </c>
      <c r="AI144" s="17">
        <f t="shared" si="9"/>
        <v>880000000.00000012</v>
      </c>
      <c r="AJ144" s="144">
        <v>391.33</v>
      </c>
      <c r="AK144" s="144">
        <f t="shared" si="10"/>
        <v>215.23150000000001</v>
      </c>
    </row>
    <row r="145" spans="1:37" x14ac:dyDescent="0.25">
      <c r="A145" s="164">
        <v>5</v>
      </c>
      <c r="B145" s="165" t="s">
        <v>547</v>
      </c>
      <c r="C145" s="165" t="str">
        <f t="shared" si="14"/>
        <v>Garantia</v>
      </c>
      <c r="D145" s="166">
        <v>8.2000000000000003E-2</v>
      </c>
      <c r="AE145" s="74" t="s">
        <v>548</v>
      </c>
      <c r="AH145" s="143">
        <v>500000000</v>
      </c>
      <c r="AI145" s="17">
        <f t="shared" si="9"/>
        <v>1100000000</v>
      </c>
      <c r="AJ145" s="144">
        <v>414.43</v>
      </c>
      <c r="AK145" s="144">
        <f t="shared" si="10"/>
        <v>227.93650000000002</v>
      </c>
    </row>
    <row r="146" spans="1:37" x14ac:dyDescent="0.25">
      <c r="A146" s="164">
        <v>6</v>
      </c>
      <c r="B146" s="165" t="s">
        <v>549</v>
      </c>
      <c r="C146" s="165" t="str">
        <f t="shared" si="14"/>
        <v>Garantia</v>
      </c>
      <c r="D146" s="166">
        <v>8.2000000000000003E-2</v>
      </c>
      <c r="AE146" s="74" t="s">
        <v>550</v>
      </c>
    </row>
    <row r="147" spans="1:37" x14ac:dyDescent="0.25">
      <c r="A147" s="164">
        <v>7</v>
      </c>
      <c r="B147" s="165" t="s">
        <v>551</v>
      </c>
      <c r="C147" s="165" t="str">
        <f t="shared" si="14"/>
        <v>Garantia</v>
      </c>
      <c r="D147" s="166">
        <v>8.2000000000000003E-2</v>
      </c>
      <c r="AE147" s="74" t="s">
        <v>552</v>
      </c>
    </row>
    <row r="148" spans="1:37" x14ac:dyDescent="0.25">
      <c r="A148" s="164">
        <v>8</v>
      </c>
      <c r="B148" s="165" t="s">
        <v>553</v>
      </c>
      <c r="C148" s="165" t="str">
        <f t="shared" si="14"/>
        <v>Garantia</v>
      </c>
      <c r="D148" s="166">
        <v>8.2000000000000003E-2</v>
      </c>
      <c r="AE148" s="74" t="s">
        <v>554</v>
      </c>
    </row>
    <row r="149" spans="1:37" x14ac:dyDescent="0.25">
      <c r="A149" s="164">
        <v>9</v>
      </c>
      <c r="B149" s="165" t="s">
        <v>555</v>
      </c>
      <c r="C149" s="165" t="str">
        <f t="shared" si="14"/>
        <v>Garantia</v>
      </c>
      <c r="D149" s="166">
        <v>8.2000000000000003E-2</v>
      </c>
      <c r="AE149" s="74" t="s">
        <v>556</v>
      </c>
    </row>
    <row r="150" spans="1:37" x14ac:dyDescent="0.25">
      <c r="A150" s="164">
        <v>10</v>
      </c>
      <c r="B150" s="165" t="s">
        <v>557</v>
      </c>
      <c r="C150" s="165" t="str">
        <f t="shared" si="14"/>
        <v>Garantia</v>
      </c>
      <c r="D150" s="166">
        <v>8.2000000000000003E-2</v>
      </c>
      <c r="AE150" s="74" t="s">
        <v>558</v>
      </c>
    </row>
    <row r="151" spans="1:37" x14ac:dyDescent="0.25">
      <c r="A151" s="164">
        <v>11</v>
      </c>
      <c r="B151" s="165" t="s">
        <v>559</v>
      </c>
      <c r="C151" s="165" t="str">
        <f t="shared" si="14"/>
        <v>Garantia</v>
      </c>
      <c r="D151" s="166">
        <v>8.2000000000000003E-2</v>
      </c>
      <c r="AE151" s="74" t="s">
        <v>560</v>
      </c>
    </row>
    <row r="152" spans="1:37" x14ac:dyDescent="0.25">
      <c r="A152" s="164">
        <v>12</v>
      </c>
      <c r="B152" s="165" t="s">
        <v>561</v>
      </c>
      <c r="C152" s="165" t="str">
        <f t="shared" si="14"/>
        <v>Garantia</v>
      </c>
      <c r="D152" s="166">
        <v>8.2000000000000003E-2</v>
      </c>
      <c r="AE152" s="74" t="s">
        <v>562</v>
      </c>
    </row>
    <row r="153" spans="1:37" x14ac:dyDescent="0.25">
      <c r="A153" s="164">
        <v>13</v>
      </c>
      <c r="B153" s="165" t="s">
        <v>563</v>
      </c>
      <c r="C153" s="165" t="str">
        <f t="shared" si="14"/>
        <v>Garantia</v>
      </c>
      <c r="D153" s="166">
        <v>8.2000000000000003E-2</v>
      </c>
      <c r="AE153" s="74" t="s">
        <v>564</v>
      </c>
    </row>
    <row r="154" spans="1:37" x14ac:dyDescent="0.25">
      <c r="A154" s="167">
        <v>1</v>
      </c>
      <c r="B154" s="168" t="s">
        <v>565</v>
      </c>
      <c r="C154" s="168" t="str">
        <f t="shared" si="14"/>
        <v>Garantia</v>
      </c>
      <c r="D154" s="169">
        <v>8.2000000000000003E-2</v>
      </c>
      <c r="AE154" s="74" t="s">
        <v>566</v>
      </c>
    </row>
    <row r="155" spans="1:37" x14ac:dyDescent="0.25">
      <c r="A155" s="167">
        <v>2</v>
      </c>
      <c r="B155" s="168" t="s">
        <v>567</v>
      </c>
      <c r="C155" s="168" t="str">
        <f t="shared" si="14"/>
        <v>Garantia</v>
      </c>
      <c r="D155" s="169">
        <v>8.2000000000000003E-2</v>
      </c>
      <c r="AE155" s="74" t="s">
        <v>568</v>
      </c>
    </row>
    <row r="156" spans="1:37" x14ac:dyDescent="0.25">
      <c r="A156" s="167">
        <v>3</v>
      </c>
      <c r="B156" s="168" t="s">
        <v>569</v>
      </c>
      <c r="C156" s="168" t="str">
        <f t="shared" si="14"/>
        <v>Garantia</v>
      </c>
      <c r="D156" s="169">
        <v>8.2000000000000003E-2</v>
      </c>
      <c r="AE156" s="74" t="s">
        <v>570</v>
      </c>
    </row>
    <row r="157" spans="1:37" x14ac:dyDescent="0.25">
      <c r="A157" s="167">
        <v>4</v>
      </c>
      <c r="B157" s="168" t="s">
        <v>571</v>
      </c>
      <c r="C157" s="168" t="str">
        <f t="shared" si="14"/>
        <v>Garantia</v>
      </c>
      <c r="D157" s="169">
        <v>8.2000000000000003E-2</v>
      </c>
      <c r="AE157" s="74" t="s">
        <v>572</v>
      </c>
    </row>
    <row r="158" spans="1:37" x14ac:dyDescent="0.25">
      <c r="A158" s="167">
        <v>5</v>
      </c>
      <c r="B158" s="168" t="s">
        <v>573</v>
      </c>
      <c r="C158" s="168" t="str">
        <f t="shared" si="14"/>
        <v>Garantia</v>
      </c>
      <c r="D158" s="169">
        <v>8.2000000000000003E-2</v>
      </c>
      <c r="AE158" s="74" t="s">
        <v>574</v>
      </c>
    </row>
    <row r="159" spans="1:37" x14ac:dyDescent="0.25">
      <c r="A159" s="167">
        <v>6</v>
      </c>
      <c r="B159" s="168" t="s">
        <v>575</v>
      </c>
      <c r="C159" s="168" t="str">
        <f t="shared" si="14"/>
        <v>Garantia</v>
      </c>
      <c r="D159" s="169">
        <v>8.2000000000000003E-2</v>
      </c>
      <c r="AE159" s="74" t="s">
        <v>576</v>
      </c>
    </row>
    <row r="160" spans="1:37" x14ac:dyDescent="0.25">
      <c r="A160" s="167">
        <v>7</v>
      </c>
      <c r="B160" s="168" t="s">
        <v>577</v>
      </c>
      <c r="C160" s="168" t="str">
        <f t="shared" si="14"/>
        <v>Garantia</v>
      </c>
      <c r="D160" s="169">
        <v>8.2000000000000003E-2</v>
      </c>
      <c r="AE160" s="74" t="s">
        <v>578</v>
      </c>
    </row>
    <row r="161" spans="1:31" x14ac:dyDescent="0.25">
      <c r="A161" s="167">
        <v>8</v>
      </c>
      <c r="B161" s="168" t="s">
        <v>579</v>
      </c>
      <c r="C161" s="168" t="str">
        <f t="shared" si="14"/>
        <v>Garantia</v>
      </c>
      <c r="D161" s="169">
        <v>8.2000000000000003E-2</v>
      </c>
      <c r="AE161" s="74" t="s">
        <v>580</v>
      </c>
    </row>
    <row r="162" spans="1:31" x14ac:dyDescent="0.25">
      <c r="A162" s="167">
        <v>9</v>
      </c>
      <c r="B162" s="168" t="s">
        <v>581</v>
      </c>
      <c r="C162" s="168" t="str">
        <f t="shared" si="14"/>
        <v>Garantia</v>
      </c>
      <c r="D162" s="169">
        <v>8.2000000000000003E-2</v>
      </c>
      <c r="AE162" s="74" t="s">
        <v>582</v>
      </c>
    </row>
    <row r="163" spans="1:31" x14ac:dyDescent="0.25">
      <c r="A163" s="167">
        <v>10</v>
      </c>
      <c r="B163" s="168" t="s">
        <v>583</v>
      </c>
      <c r="C163" s="168" t="str">
        <f t="shared" si="14"/>
        <v>Garantia</v>
      </c>
      <c r="D163" s="169">
        <v>8.2000000000000003E-2</v>
      </c>
      <c r="AE163" s="74" t="s">
        <v>584</v>
      </c>
    </row>
    <row r="164" spans="1:31" x14ac:dyDescent="0.25">
      <c r="A164" s="167">
        <v>11</v>
      </c>
      <c r="B164" s="168" t="s">
        <v>585</v>
      </c>
      <c r="C164" s="168" t="str">
        <f t="shared" si="14"/>
        <v>Garantia</v>
      </c>
      <c r="D164" s="169">
        <v>8.2000000000000003E-2</v>
      </c>
      <c r="AE164" s="74" t="s">
        <v>586</v>
      </c>
    </row>
    <row r="165" spans="1:31" x14ac:dyDescent="0.25">
      <c r="A165" s="170">
        <v>1</v>
      </c>
      <c r="B165" s="171" t="s">
        <v>587</v>
      </c>
      <c r="C165" s="171" t="str">
        <f>I7</f>
        <v>Marine</v>
      </c>
      <c r="D165" s="172">
        <v>0.5</v>
      </c>
      <c r="AE165" s="74" t="s">
        <v>588</v>
      </c>
    </row>
    <row r="166" spans="1:31" x14ac:dyDescent="0.25">
      <c r="A166" s="170">
        <v>2</v>
      </c>
      <c r="B166" s="171" t="s">
        <v>589</v>
      </c>
      <c r="C166" s="171" t="str">
        <f>I7</f>
        <v>Marine</v>
      </c>
      <c r="D166" s="172">
        <v>0.5</v>
      </c>
      <c r="AE166" s="74" t="s">
        <v>590</v>
      </c>
    </row>
    <row r="167" spans="1:31" x14ac:dyDescent="0.25">
      <c r="A167" s="173">
        <v>11</v>
      </c>
      <c r="B167" s="174" t="s">
        <v>591</v>
      </c>
      <c r="C167" s="174" t="str">
        <f t="shared" ref="C167:C174" si="15">$I$7</f>
        <v>Marine</v>
      </c>
      <c r="D167" s="175">
        <v>0.44800000000000001</v>
      </c>
      <c r="AE167" s="74" t="s">
        <v>592</v>
      </c>
    </row>
    <row r="168" spans="1:31" x14ac:dyDescent="0.25">
      <c r="A168" s="173">
        <v>12</v>
      </c>
      <c r="B168" s="174" t="s">
        <v>593</v>
      </c>
      <c r="C168" s="174" t="str">
        <f t="shared" si="15"/>
        <v>Marine</v>
      </c>
      <c r="D168" s="175">
        <v>0.44800000000000001</v>
      </c>
      <c r="AE168" s="74" t="s">
        <v>594</v>
      </c>
    </row>
    <row r="169" spans="1:31" x14ac:dyDescent="0.25">
      <c r="A169" s="173">
        <v>13</v>
      </c>
      <c r="B169" s="174" t="s">
        <v>595</v>
      </c>
      <c r="C169" s="174" t="str">
        <f t="shared" si="15"/>
        <v>Marine</v>
      </c>
      <c r="D169" s="175">
        <v>0.44800000000000001</v>
      </c>
      <c r="AE169" s="74" t="s">
        <v>596</v>
      </c>
    </row>
    <row r="170" spans="1:31" x14ac:dyDescent="0.25">
      <c r="A170" s="173">
        <v>14</v>
      </c>
      <c r="B170" s="174" t="s">
        <v>597</v>
      </c>
      <c r="C170" s="174" t="str">
        <f t="shared" si="15"/>
        <v>Marine</v>
      </c>
      <c r="D170" s="175">
        <v>0.44800000000000001</v>
      </c>
      <c r="AE170" s="74" t="s">
        <v>598</v>
      </c>
    </row>
    <row r="171" spans="1:31" x14ac:dyDescent="0.25">
      <c r="A171" s="176">
        <v>3</v>
      </c>
      <c r="B171" s="177" t="s">
        <v>599</v>
      </c>
      <c r="C171" s="177" t="str">
        <f t="shared" si="15"/>
        <v>Marine</v>
      </c>
      <c r="D171" s="178">
        <v>0.44800000000000001</v>
      </c>
      <c r="AE171" s="74" t="s">
        <v>600</v>
      </c>
    </row>
    <row r="172" spans="1:31" x14ac:dyDescent="0.25">
      <c r="A172" s="176">
        <v>4</v>
      </c>
      <c r="B172" s="177" t="s">
        <v>601</v>
      </c>
      <c r="C172" s="177" t="str">
        <f t="shared" si="15"/>
        <v>Marine</v>
      </c>
      <c r="D172" s="178">
        <v>0.44800000000000001</v>
      </c>
      <c r="AE172" s="74" t="s">
        <v>602</v>
      </c>
    </row>
    <row r="173" spans="1:31" x14ac:dyDescent="0.25">
      <c r="A173" s="176">
        <v>5</v>
      </c>
      <c r="B173" s="177" t="s">
        <v>603</v>
      </c>
      <c r="C173" s="177" t="str">
        <f t="shared" si="15"/>
        <v>Marine</v>
      </c>
      <c r="D173" s="178">
        <v>0.44800000000000001</v>
      </c>
      <c r="AE173" s="74" t="s">
        <v>604</v>
      </c>
    </row>
    <row r="174" spans="1:31" x14ac:dyDescent="0.25">
      <c r="A174" s="176">
        <v>6</v>
      </c>
      <c r="B174" s="177" t="s">
        <v>605</v>
      </c>
      <c r="C174" s="177" t="str">
        <f t="shared" si="15"/>
        <v>Marine</v>
      </c>
      <c r="D174" s="178">
        <v>0.44800000000000001</v>
      </c>
      <c r="AE174" s="74" t="s">
        <v>606</v>
      </c>
    </row>
    <row r="175" spans="1:31" x14ac:dyDescent="0.25">
      <c r="A175" s="179">
        <v>1</v>
      </c>
      <c r="B175" s="180" t="s">
        <v>607</v>
      </c>
      <c r="C175" s="180" t="str">
        <f t="shared" ref="C175:C182" si="16">$I$13</f>
        <v>Aero - LUC</v>
      </c>
      <c r="D175" s="181">
        <v>0.55700000000000005</v>
      </c>
      <c r="AE175" s="74" t="s">
        <v>608</v>
      </c>
    </row>
    <row r="176" spans="1:31" x14ac:dyDescent="0.25">
      <c r="A176" s="179">
        <v>2</v>
      </c>
      <c r="B176" s="180" t="s">
        <v>609</v>
      </c>
      <c r="C176" s="180" t="str">
        <f t="shared" si="16"/>
        <v>Aero - LUC</v>
      </c>
      <c r="D176" s="181">
        <v>0.55700000000000005</v>
      </c>
      <c r="AE176" s="74" t="s">
        <v>610</v>
      </c>
    </row>
    <row r="177" spans="1:31" x14ac:dyDescent="0.25">
      <c r="A177" s="179">
        <v>3</v>
      </c>
      <c r="B177" s="180" t="s">
        <v>611</v>
      </c>
      <c r="C177" s="180" t="str">
        <f t="shared" si="16"/>
        <v>Aero - LUC</v>
      </c>
      <c r="D177" s="181">
        <v>0.55700000000000005</v>
      </c>
      <c r="AE177" s="74" t="s">
        <v>612</v>
      </c>
    </row>
    <row r="178" spans="1:31" x14ac:dyDescent="0.25">
      <c r="A178" s="179">
        <v>4</v>
      </c>
      <c r="B178" s="180" t="s">
        <v>613</v>
      </c>
      <c r="C178" s="180" t="str">
        <f t="shared" si="16"/>
        <v>Aero - LUC</v>
      </c>
      <c r="D178" s="181">
        <v>0.55700000000000005</v>
      </c>
      <c r="AE178" s="74" t="s">
        <v>614</v>
      </c>
    </row>
    <row r="179" spans="1:31" x14ac:dyDescent="0.25">
      <c r="A179" s="179">
        <v>5</v>
      </c>
      <c r="B179" s="180" t="s">
        <v>615</v>
      </c>
      <c r="C179" s="180" t="str">
        <f t="shared" si="16"/>
        <v>Aero - LUC</v>
      </c>
      <c r="D179" s="181">
        <v>0.55700000000000005</v>
      </c>
      <c r="AE179" s="74" t="s">
        <v>616</v>
      </c>
    </row>
    <row r="180" spans="1:31" x14ac:dyDescent="0.25">
      <c r="A180" s="179">
        <v>6</v>
      </c>
      <c r="B180" s="180" t="s">
        <v>617</v>
      </c>
      <c r="C180" s="180" t="str">
        <f t="shared" si="16"/>
        <v>Aero - LUC</v>
      </c>
      <c r="D180" s="181">
        <v>0.55700000000000005</v>
      </c>
      <c r="AE180" s="74" t="s">
        <v>618</v>
      </c>
    </row>
    <row r="181" spans="1:31" x14ac:dyDescent="0.25">
      <c r="A181" s="179">
        <v>7</v>
      </c>
      <c r="B181" s="180" t="s">
        <v>619</v>
      </c>
      <c r="C181" s="180" t="str">
        <f t="shared" si="16"/>
        <v>Aero - LUC</v>
      </c>
      <c r="D181" s="181">
        <v>0.55700000000000005</v>
      </c>
      <c r="AE181" s="74" t="s">
        <v>620</v>
      </c>
    </row>
    <row r="182" spans="1:31" x14ac:dyDescent="0.25">
      <c r="A182" s="179">
        <v>8</v>
      </c>
      <c r="B182" s="180" t="s">
        <v>621</v>
      </c>
      <c r="C182" s="180" t="str">
        <f t="shared" si="16"/>
        <v>Aero - LUC</v>
      </c>
      <c r="D182" s="181">
        <v>0.55700000000000005</v>
      </c>
      <c r="AE182" s="74" t="s">
        <v>622</v>
      </c>
    </row>
    <row r="183" spans="1:31" x14ac:dyDescent="0.25">
      <c r="A183" s="182">
        <v>3</v>
      </c>
      <c r="B183" s="183" t="s">
        <v>623</v>
      </c>
      <c r="C183" s="183" t="str">
        <f t="shared" ref="C183:C188" si="17">$I$12</f>
        <v>Aero - Hull</v>
      </c>
      <c r="D183" s="184">
        <v>0.55700000000000005</v>
      </c>
      <c r="AE183" s="74" t="s">
        <v>624</v>
      </c>
    </row>
    <row r="184" spans="1:31" x14ac:dyDescent="0.25">
      <c r="A184" s="182">
        <v>4</v>
      </c>
      <c r="B184" s="183" t="s">
        <v>625</v>
      </c>
      <c r="C184" s="183" t="str">
        <f t="shared" si="17"/>
        <v>Aero - Hull</v>
      </c>
      <c r="D184" s="184">
        <v>0.55700000000000005</v>
      </c>
      <c r="AE184" s="74" t="s">
        <v>626</v>
      </c>
    </row>
    <row r="185" spans="1:31" x14ac:dyDescent="0.25">
      <c r="A185" s="182">
        <v>5</v>
      </c>
      <c r="B185" s="183" t="s">
        <v>627</v>
      </c>
      <c r="C185" s="183" t="str">
        <f t="shared" si="17"/>
        <v>Aero - Hull</v>
      </c>
      <c r="D185" s="184">
        <v>0.55700000000000005</v>
      </c>
      <c r="AE185" s="74" t="s">
        <v>628</v>
      </c>
    </row>
    <row r="186" spans="1:31" x14ac:dyDescent="0.25">
      <c r="A186" s="182">
        <v>6</v>
      </c>
      <c r="B186" s="183" t="s">
        <v>629</v>
      </c>
      <c r="C186" s="183" t="str">
        <f t="shared" si="17"/>
        <v>Aero - Hull</v>
      </c>
      <c r="D186" s="184">
        <v>0.55700000000000005</v>
      </c>
      <c r="AE186" s="74" t="s">
        <v>630</v>
      </c>
    </row>
    <row r="187" spans="1:31" x14ac:dyDescent="0.25">
      <c r="A187" s="182">
        <v>7</v>
      </c>
      <c r="B187" s="183" t="s">
        <v>631</v>
      </c>
      <c r="C187" s="183" t="str">
        <f t="shared" si="17"/>
        <v>Aero - Hull</v>
      </c>
      <c r="D187" s="184">
        <v>0.55700000000000005</v>
      </c>
      <c r="AE187" s="74" t="s">
        <v>632</v>
      </c>
    </row>
    <row r="188" spans="1:31" x14ac:dyDescent="0.25">
      <c r="A188" s="182">
        <v>8</v>
      </c>
      <c r="B188" s="183" t="s">
        <v>633</v>
      </c>
      <c r="C188" s="183" t="str">
        <f t="shared" si="17"/>
        <v>Aero - Hull</v>
      </c>
      <c r="D188" s="184">
        <v>0.55700000000000005</v>
      </c>
      <c r="AE188" s="74" t="s">
        <v>634</v>
      </c>
    </row>
    <row r="189" spans="1:31" x14ac:dyDescent="0.25">
      <c r="A189" s="185">
        <v>1</v>
      </c>
      <c r="B189" s="186" t="s">
        <v>635</v>
      </c>
      <c r="C189" s="186" t="str">
        <f>$I$13</f>
        <v>Aero - LUC</v>
      </c>
      <c r="D189" s="187">
        <v>0.55700000000000005</v>
      </c>
      <c r="AE189" s="74" t="s">
        <v>636</v>
      </c>
    </row>
    <row r="190" spans="1:31" x14ac:dyDescent="0.25">
      <c r="A190" s="185">
        <v>2</v>
      </c>
      <c r="B190" s="186" t="s">
        <v>637</v>
      </c>
      <c r="C190" s="186" t="str">
        <f>$I$13</f>
        <v>Aero - LUC</v>
      </c>
      <c r="D190" s="187">
        <v>0.55700000000000005</v>
      </c>
      <c r="AE190" s="74" t="s">
        <v>638</v>
      </c>
    </row>
    <row r="191" spans="1:31" x14ac:dyDescent="0.25">
      <c r="AE191" s="74" t="s">
        <v>639</v>
      </c>
    </row>
    <row r="192" spans="1:31" x14ac:dyDescent="0.25">
      <c r="AE192" s="74" t="s">
        <v>640</v>
      </c>
    </row>
    <row r="193" spans="31:31" x14ac:dyDescent="0.25">
      <c r="AE193" s="74" t="s">
        <v>641</v>
      </c>
    </row>
    <row r="194" spans="31:31" x14ac:dyDescent="0.25">
      <c r="AE194" s="74" t="s">
        <v>642</v>
      </c>
    </row>
    <row r="195" spans="31:31" x14ac:dyDescent="0.25">
      <c r="AE195" s="74" t="s">
        <v>643</v>
      </c>
    </row>
    <row r="196" spans="31:31" x14ac:dyDescent="0.25">
      <c r="AE196" s="74" t="s">
        <v>644</v>
      </c>
    </row>
    <row r="197" spans="31:31" x14ac:dyDescent="0.25">
      <c r="AE197" s="74" t="s">
        <v>645</v>
      </c>
    </row>
    <row r="198" spans="31:31" x14ac:dyDescent="0.25">
      <c r="AE198" s="74" t="s">
        <v>646</v>
      </c>
    </row>
    <row r="199" spans="31:31" x14ac:dyDescent="0.25">
      <c r="AE199" s="74" t="s">
        <v>647</v>
      </c>
    </row>
    <row r="200" spans="31:31" x14ac:dyDescent="0.25">
      <c r="AE200" s="74" t="s">
        <v>648</v>
      </c>
    </row>
    <row r="201" spans="31:31" x14ac:dyDescent="0.25">
      <c r="AE201" s="74" t="s">
        <v>649</v>
      </c>
    </row>
    <row r="202" spans="31:31" x14ac:dyDescent="0.25">
      <c r="AE202" s="74" t="s">
        <v>650</v>
      </c>
    </row>
    <row r="203" spans="31:31" x14ac:dyDescent="0.25">
      <c r="AE203" s="74" t="s">
        <v>651</v>
      </c>
    </row>
    <row r="204" spans="31:31" x14ac:dyDescent="0.25">
      <c r="AE204" s="74" t="s">
        <v>652</v>
      </c>
    </row>
    <row r="205" spans="31:31" x14ac:dyDescent="0.25">
      <c r="AE205" s="74" t="s">
        <v>653</v>
      </c>
    </row>
    <row r="206" spans="31:31" x14ac:dyDescent="0.25">
      <c r="AE206" s="74" t="s">
        <v>654</v>
      </c>
    </row>
    <row r="207" spans="31:31" x14ac:dyDescent="0.25">
      <c r="AE207" s="74" t="s">
        <v>655</v>
      </c>
    </row>
    <row r="208" spans="31:31" x14ac:dyDescent="0.25">
      <c r="AE208" s="74" t="s">
        <v>656</v>
      </c>
    </row>
    <row r="209" spans="31:31" x14ac:dyDescent="0.25">
      <c r="AE209" s="74" t="s">
        <v>657</v>
      </c>
    </row>
    <row r="210" spans="31:31" x14ac:dyDescent="0.25">
      <c r="AE210" s="74" t="s">
        <v>658</v>
      </c>
    </row>
    <row r="211" spans="31:31" x14ac:dyDescent="0.25">
      <c r="AE211" s="74" t="s">
        <v>659</v>
      </c>
    </row>
    <row r="212" spans="31:31" x14ac:dyDescent="0.25">
      <c r="AE212" s="74" t="s">
        <v>660</v>
      </c>
    </row>
    <row r="213" spans="31:31" x14ac:dyDescent="0.25">
      <c r="AE213" s="74" t="s">
        <v>661</v>
      </c>
    </row>
    <row r="214" spans="31:31" x14ac:dyDescent="0.25">
      <c r="AE214" s="74" t="s">
        <v>662</v>
      </c>
    </row>
    <row r="215" spans="31:31" x14ac:dyDescent="0.25">
      <c r="AE215" s="74" t="s">
        <v>663</v>
      </c>
    </row>
    <row r="216" spans="31:31" x14ac:dyDescent="0.25">
      <c r="AE216" s="74" t="s">
        <v>664</v>
      </c>
    </row>
    <row r="217" spans="31:31" x14ac:dyDescent="0.25">
      <c r="AE217" s="74" t="s">
        <v>665</v>
      </c>
    </row>
    <row r="218" spans="31:31" x14ac:dyDescent="0.25">
      <c r="AE218" s="74" t="s">
        <v>666</v>
      </c>
    </row>
    <row r="219" spans="31:31" x14ac:dyDescent="0.25">
      <c r="AE219" s="74" t="s">
        <v>667</v>
      </c>
    </row>
    <row r="220" spans="31:31" x14ac:dyDescent="0.25">
      <c r="AE220" s="74" t="s">
        <v>668</v>
      </c>
    </row>
    <row r="221" spans="31:31" x14ac:dyDescent="0.25">
      <c r="AE221" s="74" t="s">
        <v>669</v>
      </c>
    </row>
    <row r="222" spans="31:31" x14ac:dyDescent="0.25">
      <c r="AE222" s="74" t="s">
        <v>670</v>
      </c>
    </row>
    <row r="223" spans="31:31" x14ac:dyDescent="0.25">
      <c r="AE223" s="74" t="s">
        <v>671</v>
      </c>
    </row>
    <row r="224" spans="31:31" x14ac:dyDescent="0.25">
      <c r="AE224" s="74" t="s">
        <v>672</v>
      </c>
    </row>
    <row r="225" spans="31:31" x14ac:dyDescent="0.25">
      <c r="AE225" s="74" t="s">
        <v>673</v>
      </c>
    </row>
    <row r="226" spans="31:31" x14ac:dyDescent="0.25">
      <c r="AE226" s="74" t="s">
        <v>674</v>
      </c>
    </row>
    <row r="227" spans="31:31" x14ac:dyDescent="0.25">
      <c r="AE227" s="74" t="s">
        <v>675</v>
      </c>
    </row>
    <row r="228" spans="31:31" x14ac:dyDescent="0.25">
      <c r="AE228" s="74" t="s">
        <v>676</v>
      </c>
    </row>
    <row r="229" spans="31:31" x14ac:dyDescent="0.25">
      <c r="AE229" s="74" t="s">
        <v>677</v>
      </c>
    </row>
    <row r="230" spans="31:31" x14ac:dyDescent="0.25">
      <c r="AE230" s="74" t="s">
        <v>678</v>
      </c>
    </row>
    <row r="231" spans="31:31" x14ac:dyDescent="0.25">
      <c r="AE231" s="74" t="s">
        <v>679</v>
      </c>
    </row>
    <row r="232" spans="31:31" x14ac:dyDescent="0.25">
      <c r="AE232" s="74" t="s">
        <v>680</v>
      </c>
    </row>
    <row r="233" spans="31:31" x14ac:dyDescent="0.25">
      <c r="AE233" s="74" t="s">
        <v>681</v>
      </c>
    </row>
    <row r="234" spans="31:31" x14ac:dyDescent="0.25">
      <c r="AE234" s="74" t="s">
        <v>682</v>
      </c>
    </row>
    <row r="235" spans="31:31" x14ac:dyDescent="0.25">
      <c r="AE235" s="74" t="s">
        <v>683</v>
      </c>
    </row>
    <row r="236" spans="31:31" x14ac:dyDescent="0.25">
      <c r="AE236" s="74" t="s">
        <v>684</v>
      </c>
    </row>
    <row r="237" spans="31:31" x14ac:dyDescent="0.25">
      <c r="AE237" s="74" t="s">
        <v>685</v>
      </c>
    </row>
    <row r="238" spans="31:31" x14ac:dyDescent="0.25">
      <c r="AE238" s="74" t="s">
        <v>686</v>
      </c>
    </row>
    <row r="239" spans="31:31" x14ac:dyDescent="0.25">
      <c r="AE239" s="74" t="s">
        <v>687</v>
      </c>
    </row>
    <row r="240" spans="31:31" x14ac:dyDescent="0.25">
      <c r="AE240" s="74" t="s">
        <v>688</v>
      </c>
    </row>
    <row r="241" spans="31:31" x14ac:dyDescent="0.25">
      <c r="AE241" s="74" t="s">
        <v>689</v>
      </c>
    </row>
    <row r="242" spans="31:31" x14ac:dyDescent="0.25">
      <c r="AE242" s="74" t="s">
        <v>690</v>
      </c>
    </row>
    <row r="243" spans="31:31" x14ac:dyDescent="0.25">
      <c r="AE243" s="74" t="s">
        <v>691</v>
      </c>
    </row>
    <row r="244" spans="31:31" x14ac:dyDescent="0.25">
      <c r="AE244" s="74" t="s">
        <v>692</v>
      </c>
    </row>
    <row r="245" spans="31:31" x14ac:dyDescent="0.25">
      <c r="AE245" s="74" t="s">
        <v>693</v>
      </c>
    </row>
    <row r="246" spans="31:31" x14ac:dyDescent="0.25">
      <c r="AE246" s="74" t="s">
        <v>694</v>
      </c>
    </row>
    <row r="247" spans="31:31" x14ac:dyDescent="0.25">
      <c r="AE247" s="74" t="s">
        <v>695</v>
      </c>
    </row>
    <row r="248" spans="31:31" x14ac:dyDescent="0.25">
      <c r="AE248" s="74" t="s">
        <v>696</v>
      </c>
    </row>
    <row r="249" spans="31:31" x14ac:dyDescent="0.25">
      <c r="AE249" s="74" t="s">
        <v>697</v>
      </c>
    </row>
    <row r="250" spans="31:31" x14ac:dyDescent="0.25">
      <c r="AE250" s="74" t="s">
        <v>698</v>
      </c>
    </row>
    <row r="251" spans="31:31" x14ac:dyDescent="0.25">
      <c r="AE251" s="74" t="s">
        <v>699</v>
      </c>
    </row>
    <row r="252" spans="31:31" x14ac:dyDescent="0.25">
      <c r="AE252" s="74" t="s">
        <v>700</v>
      </c>
    </row>
    <row r="253" spans="31:31" x14ac:dyDescent="0.25">
      <c r="AE253" s="74" t="s">
        <v>701</v>
      </c>
    </row>
    <row r="254" spans="31:31" x14ac:dyDescent="0.25">
      <c r="AE254" s="74" t="s">
        <v>702</v>
      </c>
    </row>
    <row r="255" spans="31:31" x14ac:dyDescent="0.25">
      <c r="AE255" s="74" t="s">
        <v>703</v>
      </c>
    </row>
    <row r="256" spans="31:31" x14ac:dyDescent="0.25">
      <c r="AE256" s="74" t="s">
        <v>704</v>
      </c>
    </row>
    <row r="257" spans="31:31" x14ac:dyDescent="0.25">
      <c r="AE257" s="74" t="s">
        <v>705</v>
      </c>
    </row>
    <row r="258" spans="31:31" x14ac:dyDescent="0.25">
      <c r="AE258" s="74" t="s">
        <v>706</v>
      </c>
    </row>
    <row r="259" spans="31:31" x14ac:dyDescent="0.25">
      <c r="AE259" s="74" t="s">
        <v>707</v>
      </c>
    </row>
    <row r="260" spans="31:31" x14ac:dyDescent="0.25">
      <c r="AE260" s="74" t="s">
        <v>708</v>
      </c>
    </row>
    <row r="261" spans="31:31" x14ac:dyDescent="0.25">
      <c r="AE261" s="74" t="s">
        <v>709</v>
      </c>
    </row>
    <row r="262" spans="31:31" x14ac:dyDescent="0.25">
      <c r="AE262" s="74" t="s">
        <v>710</v>
      </c>
    </row>
    <row r="263" spans="31:31" x14ac:dyDescent="0.25">
      <c r="AE263" s="74" t="s">
        <v>711</v>
      </c>
    </row>
    <row r="264" spans="31:31" x14ac:dyDescent="0.25">
      <c r="AE264" s="74" t="s">
        <v>712</v>
      </c>
    </row>
    <row r="265" spans="31:31" x14ac:dyDescent="0.25">
      <c r="AE265" s="74" t="s">
        <v>713</v>
      </c>
    </row>
    <row r="266" spans="31:31" x14ac:dyDescent="0.25">
      <c r="AE266" s="74" t="s">
        <v>714</v>
      </c>
    </row>
    <row r="267" spans="31:31" x14ac:dyDescent="0.25">
      <c r="AE267" s="74" t="s">
        <v>715</v>
      </c>
    </row>
    <row r="268" spans="31:31" x14ac:dyDescent="0.25">
      <c r="AE268" s="74" t="s">
        <v>716</v>
      </c>
    </row>
    <row r="269" spans="31:31" x14ac:dyDescent="0.25">
      <c r="AE269" s="74" t="s">
        <v>717</v>
      </c>
    </row>
    <row r="270" spans="31:31" x14ac:dyDescent="0.25">
      <c r="AE270" s="74" t="s">
        <v>718</v>
      </c>
    </row>
    <row r="271" spans="31:31" x14ac:dyDescent="0.25">
      <c r="AE271" s="74" t="s">
        <v>719</v>
      </c>
    </row>
    <row r="272" spans="31:31" x14ac:dyDescent="0.25">
      <c r="AE272" s="74" t="s">
        <v>720</v>
      </c>
    </row>
    <row r="273" spans="31:31" x14ac:dyDescent="0.25">
      <c r="AE273" s="74" t="s">
        <v>721</v>
      </c>
    </row>
    <row r="274" spans="31:31" x14ac:dyDescent="0.25">
      <c r="AE274" s="74" t="s">
        <v>722</v>
      </c>
    </row>
    <row r="275" spans="31:31" x14ac:dyDescent="0.25">
      <c r="AE275" s="74" t="s">
        <v>723</v>
      </c>
    </row>
    <row r="276" spans="31:31" x14ac:dyDescent="0.25">
      <c r="AE276" s="74" t="s">
        <v>724</v>
      </c>
    </row>
    <row r="277" spans="31:31" x14ac:dyDescent="0.25">
      <c r="AE277" s="74" t="s">
        <v>725</v>
      </c>
    </row>
    <row r="278" spans="31:31" x14ac:dyDescent="0.25">
      <c r="AE278" s="74" t="s">
        <v>726</v>
      </c>
    </row>
    <row r="279" spans="31:31" x14ac:dyDescent="0.25">
      <c r="AE279" s="74" t="s">
        <v>727</v>
      </c>
    </row>
    <row r="280" spans="31:31" x14ac:dyDescent="0.25">
      <c r="AE280" s="74" t="s">
        <v>728</v>
      </c>
    </row>
    <row r="281" spans="31:31" x14ac:dyDescent="0.25">
      <c r="AE281" s="74" t="s">
        <v>729</v>
      </c>
    </row>
    <row r="282" spans="31:31" x14ac:dyDescent="0.25">
      <c r="AE282" s="74" t="s">
        <v>730</v>
      </c>
    </row>
    <row r="283" spans="31:31" x14ac:dyDescent="0.25">
      <c r="AE283" s="74" t="s">
        <v>731</v>
      </c>
    </row>
    <row r="284" spans="31:31" x14ac:dyDescent="0.25">
      <c r="AE284" s="74" t="s">
        <v>732</v>
      </c>
    </row>
    <row r="285" spans="31:31" x14ac:dyDescent="0.25">
      <c r="AE285" s="74" t="s">
        <v>733</v>
      </c>
    </row>
    <row r="286" spans="31:31" x14ac:dyDescent="0.25">
      <c r="AE286" s="74" t="s">
        <v>734</v>
      </c>
    </row>
    <row r="287" spans="31:31" x14ac:dyDescent="0.25">
      <c r="AE287" s="74" t="s">
        <v>735</v>
      </c>
    </row>
    <row r="288" spans="31:31" x14ac:dyDescent="0.25">
      <c r="AE288" s="74" t="s">
        <v>736</v>
      </c>
    </row>
    <row r="289" spans="31:31" x14ac:dyDescent="0.25">
      <c r="AE289" s="74" t="s">
        <v>737</v>
      </c>
    </row>
    <row r="290" spans="31:31" x14ac:dyDescent="0.25">
      <c r="AE290" s="74" t="s">
        <v>738</v>
      </c>
    </row>
    <row r="291" spans="31:31" x14ac:dyDescent="0.25">
      <c r="AE291" s="74" t="s">
        <v>739</v>
      </c>
    </row>
    <row r="292" spans="31:31" x14ac:dyDescent="0.25">
      <c r="AE292" s="74" t="s">
        <v>740</v>
      </c>
    </row>
    <row r="293" spans="31:31" x14ac:dyDescent="0.25">
      <c r="AE293" s="74" t="s">
        <v>741</v>
      </c>
    </row>
    <row r="294" spans="31:31" x14ac:dyDescent="0.25">
      <c r="AE294" s="74" t="s">
        <v>742</v>
      </c>
    </row>
    <row r="295" spans="31:31" x14ac:dyDescent="0.25">
      <c r="AE295" s="74" t="s">
        <v>743</v>
      </c>
    </row>
    <row r="296" spans="31:31" x14ac:dyDescent="0.25">
      <c r="AE296" s="74" t="s">
        <v>744</v>
      </c>
    </row>
    <row r="297" spans="31:31" x14ac:dyDescent="0.25">
      <c r="AE297" s="74" t="s">
        <v>745</v>
      </c>
    </row>
    <row r="298" spans="31:31" x14ac:dyDescent="0.25">
      <c r="AE298" s="74" t="s">
        <v>746</v>
      </c>
    </row>
    <row r="299" spans="31:31" x14ac:dyDescent="0.25">
      <c r="AE299" s="74" t="s">
        <v>747</v>
      </c>
    </row>
    <row r="300" spans="31:31" x14ac:dyDescent="0.25">
      <c r="AE300" s="74" t="s">
        <v>748</v>
      </c>
    </row>
    <row r="301" spans="31:31" x14ac:dyDescent="0.25">
      <c r="AE301" s="74" t="s">
        <v>749</v>
      </c>
    </row>
    <row r="302" spans="31:31" x14ac:dyDescent="0.25">
      <c r="AE302" s="74" t="s">
        <v>750</v>
      </c>
    </row>
    <row r="303" spans="31:31" x14ac:dyDescent="0.25">
      <c r="AE303" s="74" t="s">
        <v>751</v>
      </c>
    </row>
    <row r="304" spans="31:31" x14ac:dyDescent="0.25">
      <c r="AE304" s="74" t="s">
        <v>752</v>
      </c>
    </row>
    <row r="305" spans="31:31" x14ac:dyDescent="0.25">
      <c r="AE305" s="74" t="s">
        <v>753</v>
      </c>
    </row>
    <row r="306" spans="31:31" x14ac:dyDescent="0.25">
      <c r="AE306" s="74" t="s">
        <v>754</v>
      </c>
    </row>
    <row r="307" spans="31:31" x14ac:dyDescent="0.25">
      <c r="AE307" s="74" t="s">
        <v>755</v>
      </c>
    </row>
    <row r="308" spans="31:31" x14ac:dyDescent="0.25">
      <c r="AE308" s="74" t="s">
        <v>756</v>
      </c>
    </row>
    <row r="309" spans="31:31" x14ac:dyDescent="0.25">
      <c r="AE309" s="74" t="s">
        <v>757</v>
      </c>
    </row>
    <row r="310" spans="31:31" x14ac:dyDescent="0.25">
      <c r="AE310" s="74" t="s">
        <v>758</v>
      </c>
    </row>
    <row r="311" spans="31:31" x14ac:dyDescent="0.25">
      <c r="AE311" s="74" t="s">
        <v>759</v>
      </c>
    </row>
    <row r="312" spans="31:31" x14ac:dyDescent="0.25">
      <c r="AE312" s="74" t="s">
        <v>760</v>
      </c>
    </row>
    <row r="313" spans="31:31" x14ac:dyDescent="0.25">
      <c r="AE313" s="74" t="s">
        <v>761</v>
      </c>
    </row>
    <row r="314" spans="31:31" x14ac:dyDescent="0.25">
      <c r="AE314" s="74" t="s">
        <v>762</v>
      </c>
    </row>
    <row r="315" spans="31:31" x14ac:dyDescent="0.25">
      <c r="AE315" s="74" t="s">
        <v>763</v>
      </c>
    </row>
    <row r="316" spans="31:31" x14ac:dyDescent="0.25">
      <c r="AE316" s="74" t="s">
        <v>764</v>
      </c>
    </row>
    <row r="317" spans="31:31" x14ac:dyDescent="0.25">
      <c r="AE317" s="74" t="s">
        <v>765</v>
      </c>
    </row>
    <row r="318" spans="31:31" x14ac:dyDescent="0.25">
      <c r="AE318" s="74" t="s">
        <v>766</v>
      </c>
    </row>
    <row r="319" spans="31:31" x14ac:dyDescent="0.25">
      <c r="AE319" s="74" t="s">
        <v>767</v>
      </c>
    </row>
    <row r="320" spans="31:31" x14ac:dyDescent="0.25">
      <c r="AE320" s="74" t="s">
        <v>768</v>
      </c>
    </row>
    <row r="321" spans="31:31" x14ac:dyDescent="0.25">
      <c r="AE321" s="74" t="s">
        <v>769</v>
      </c>
    </row>
    <row r="322" spans="31:31" x14ac:dyDescent="0.25">
      <c r="AE322" s="74" t="s">
        <v>770</v>
      </c>
    </row>
    <row r="323" spans="31:31" x14ac:dyDescent="0.25">
      <c r="AE323" s="74" t="s">
        <v>771</v>
      </c>
    </row>
    <row r="324" spans="31:31" x14ac:dyDescent="0.25">
      <c r="AE324" s="74" t="s">
        <v>772</v>
      </c>
    </row>
    <row r="325" spans="31:31" x14ac:dyDescent="0.25">
      <c r="AE325" s="74" t="s">
        <v>773</v>
      </c>
    </row>
    <row r="326" spans="31:31" x14ac:dyDescent="0.25">
      <c r="AE326" s="74" t="s">
        <v>774</v>
      </c>
    </row>
    <row r="327" spans="31:31" x14ac:dyDescent="0.25">
      <c r="AE327" s="74" t="s">
        <v>775</v>
      </c>
    </row>
    <row r="328" spans="31:31" x14ac:dyDescent="0.25">
      <c r="AE328" s="74" t="s">
        <v>776</v>
      </c>
    </row>
    <row r="329" spans="31:31" x14ac:dyDescent="0.25">
      <c r="AE329" s="74" t="s">
        <v>777</v>
      </c>
    </row>
    <row r="330" spans="31:31" x14ac:dyDescent="0.25">
      <c r="AE330" s="74" t="s">
        <v>778</v>
      </c>
    </row>
    <row r="331" spans="31:31" x14ac:dyDescent="0.25">
      <c r="AE331" s="74" t="s">
        <v>779</v>
      </c>
    </row>
    <row r="332" spans="31:31" x14ac:dyDescent="0.25">
      <c r="AE332" s="74" t="s">
        <v>780</v>
      </c>
    </row>
    <row r="333" spans="31:31" x14ac:dyDescent="0.25">
      <c r="AE333" s="74" t="s">
        <v>781</v>
      </c>
    </row>
    <row r="334" spans="31:31" x14ac:dyDescent="0.25">
      <c r="AE334" s="74" t="s">
        <v>782</v>
      </c>
    </row>
    <row r="335" spans="31:31" x14ac:dyDescent="0.25">
      <c r="AE335" s="74" t="s">
        <v>783</v>
      </c>
    </row>
    <row r="336" spans="31:31" x14ac:dyDescent="0.25">
      <c r="AE336" s="74" t="s">
        <v>784</v>
      </c>
    </row>
    <row r="337" spans="31:31" x14ac:dyDescent="0.25">
      <c r="AE337" s="74" t="s">
        <v>785</v>
      </c>
    </row>
    <row r="338" spans="31:31" x14ac:dyDescent="0.25">
      <c r="AE338" s="74" t="s">
        <v>786</v>
      </c>
    </row>
    <row r="339" spans="31:31" x14ac:dyDescent="0.25">
      <c r="AE339" s="74" t="s">
        <v>787</v>
      </c>
    </row>
    <row r="340" spans="31:31" x14ac:dyDescent="0.25">
      <c r="AE340" s="74" t="s">
        <v>788</v>
      </c>
    </row>
    <row r="341" spans="31:31" x14ac:dyDescent="0.25">
      <c r="AE341" s="74" t="s">
        <v>789</v>
      </c>
    </row>
    <row r="342" spans="31:31" x14ac:dyDescent="0.25">
      <c r="AE342" s="74" t="s">
        <v>790</v>
      </c>
    </row>
    <row r="343" spans="31:31" x14ac:dyDescent="0.25">
      <c r="AE343" s="74" t="s">
        <v>791</v>
      </c>
    </row>
    <row r="344" spans="31:31" x14ac:dyDescent="0.25">
      <c r="AE344" s="74" t="s">
        <v>792</v>
      </c>
    </row>
    <row r="345" spans="31:31" x14ac:dyDescent="0.25">
      <c r="AE345" s="74" t="s">
        <v>793</v>
      </c>
    </row>
    <row r="346" spans="31:31" x14ac:dyDescent="0.25">
      <c r="AE346" s="74" t="s">
        <v>794</v>
      </c>
    </row>
    <row r="347" spans="31:31" x14ac:dyDescent="0.25">
      <c r="AE347" s="74" t="s">
        <v>795</v>
      </c>
    </row>
    <row r="348" spans="31:31" x14ac:dyDescent="0.25">
      <c r="AE348" s="74" t="s">
        <v>796</v>
      </c>
    </row>
    <row r="349" spans="31:31" x14ac:dyDescent="0.25">
      <c r="AE349" s="74" t="s">
        <v>797</v>
      </c>
    </row>
    <row r="350" spans="31:31" x14ac:dyDescent="0.25">
      <c r="AE350" s="74" t="s">
        <v>798</v>
      </c>
    </row>
    <row r="351" spans="31:31" x14ac:dyDescent="0.25">
      <c r="AE351" s="74" t="s">
        <v>799</v>
      </c>
    </row>
    <row r="352" spans="31:31" x14ac:dyDescent="0.25">
      <c r="AE352" s="74" t="s">
        <v>800</v>
      </c>
    </row>
    <row r="353" spans="31:31" x14ac:dyDescent="0.25">
      <c r="AE353" s="74" t="s">
        <v>801</v>
      </c>
    </row>
    <row r="354" spans="31:31" x14ac:dyDescent="0.25">
      <c r="AE354" s="74" t="s">
        <v>802</v>
      </c>
    </row>
    <row r="355" spans="31:31" x14ac:dyDescent="0.25">
      <c r="AE355" s="74" t="s">
        <v>803</v>
      </c>
    </row>
    <row r="356" spans="31:31" x14ac:dyDescent="0.25">
      <c r="AE356" s="74" t="s">
        <v>804</v>
      </c>
    </row>
    <row r="357" spans="31:31" x14ac:dyDescent="0.25">
      <c r="AE357" s="74" t="s">
        <v>805</v>
      </c>
    </row>
    <row r="358" spans="31:31" x14ac:dyDescent="0.25">
      <c r="AE358" s="74" t="s">
        <v>806</v>
      </c>
    </row>
    <row r="359" spans="31:31" x14ac:dyDescent="0.25">
      <c r="AE359" s="74" t="s">
        <v>807</v>
      </c>
    </row>
    <row r="360" spans="31:31" x14ac:dyDescent="0.25">
      <c r="AE360" s="74" t="s">
        <v>808</v>
      </c>
    </row>
    <row r="361" spans="31:31" x14ac:dyDescent="0.25">
      <c r="AE361" s="74" t="s">
        <v>809</v>
      </c>
    </row>
    <row r="362" spans="31:31" x14ac:dyDescent="0.25">
      <c r="AE362" s="74" t="s">
        <v>810</v>
      </c>
    </row>
    <row r="363" spans="31:31" x14ac:dyDescent="0.25">
      <c r="AE363" s="74" t="s">
        <v>811</v>
      </c>
    </row>
    <row r="364" spans="31:31" x14ac:dyDescent="0.25">
      <c r="AE364" s="74" t="s">
        <v>812</v>
      </c>
    </row>
    <row r="365" spans="31:31" x14ac:dyDescent="0.25">
      <c r="AE365" s="74" t="s">
        <v>813</v>
      </c>
    </row>
    <row r="366" spans="31:31" x14ac:dyDescent="0.25">
      <c r="AE366" s="74" t="s">
        <v>814</v>
      </c>
    </row>
    <row r="367" spans="31:31" x14ac:dyDescent="0.25">
      <c r="AE367" s="74" t="s">
        <v>815</v>
      </c>
    </row>
    <row r="368" spans="31:31" x14ac:dyDescent="0.25">
      <c r="AE368" s="74" t="s">
        <v>816</v>
      </c>
    </row>
    <row r="369" spans="31:31" x14ac:dyDescent="0.25">
      <c r="AE369" s="74" t="s">
        <v>817</v>
      </c>
    </row>
    <row r="370" spans="31:31" x14ac:dyDescent="0.25">
      <c r="AE370" s="74" t="s">
        <v>818</v>
      </c>
    </row>
    <row r="371" spans="31:31" x14ac:dyDescent="0.25">
      <c r="AE371" s="74" t="s">
        <v>819</v>
      </c>
    </row>
    <row r="372" spans="31:31" x14ac:dyDescent="0.25">
      <c r="AE372" s="74" t="s">
        <v>820</v>
      </c>
    </row>
    <row r="373" spans="31:31" x14ac:dyDescent="0.25">
      <c r="AE373" s="74" t="s">
        <v>821</v>
      </c>
    </row>
    <row r="374" spans="31:31" x14ac:dyDescent="0.25">
      <c r="AE374" s="74" t="s">
        <v>822</v>
      </c>
    </row>
    <row r="375" spans="31:31" x14ac:dyDescent="0.25">
      <c r="AE375" s="74" t="s">
        <v>823</v>
      </c>
    </row>
    <row r="376" spans="31:31" x14ac:dyDescent="0.25">
      <c r="AE376" s="74" t="s">
        <v>824</v>
      </c>
    </row>
    <row r="377" spans="31:31" x14ac:dyDescent="0.25">
      <c r="AE377" s="74" t="s">
        <v>825</v>
      </c>
    </row>
    <row r="378" spans="31:31" x14ac:dyDescent="0.25">
      <c r="AE378" s="74" t="s">
        <v>826</v>
      </c>
    </row>
    <row r="379" spans="31:31" x14ac:dyDescent="0.25">
      <c r="AE379" s="74" t="s">
        <v>827</v>
      </c>
    </row>
    <row r="380" spans="31:31" x14ac:dyDescent="0.25">
      <c r="AE380" s="74" t="s">
        <v>828</v>
      </c>
    </row>
    <row r="381" spans="31:31" x14ac:dyDescent="0.25">
      <c r="AE381" s="74" t="s">
        <v>829</v>
      </c>
    </row>
    <row r="382" spans="31:31" x14ac:dyDescent="0.25">
      <c r="AE382" s="74" t="s">
        <v>830</v>
      </c>
    </row>
    <row r="383" spans="31:31" x14ac:dyDescent="0.25">
      <c r="AE383" s="74" t="s">
        <v>831</v>
      </c>
    </row>
    <row r="384" spans="31:31" x14ac:dyDescent="0.25">
      <c r="AE384" s="74" t="s">
        <v>832</v>
      </c>
    </row>
    <row r="385" spans="31:31" x14ac:dyDescent="0.25">
      <c r="AE385" s="74" t="s">
        <v>833</v>
      </c>
    </row>
    <row r="386" spans="31:31" x14ac:dyDescent="0.25">
      <c r="AE386" s="74" t="s">
        <v>834</v>
      </c>
    </row>
    <row r="387" spans="31:31" x14ac:dyDescent="0.25">
      <c r="AE387" s="74" t="s">
        <v>835</v>
      </c>
    </row>
    <row r="388" spans="31:31" x14ac:dyDescent="0.25">
      <c r="AE388" s="74" t="s">
        <v>836</v>
      </c>
    </row>
    <row r="389" spans="31:31" x14ac:dyDescent="0.25">
      <c r="AE389" s="74" t="s">
        <v>837</v>
      </c>
    </row>
    <row r="390" spans="31:31" x14ac:dyDescent="0.25">
      <c r="AE390" s="74" t="s">
        <v>838</v>
      </c>
    </row>
    <row r="391" spans="31:31" x14ac:dyDescent="0.25">
      <c r="AE391" s="74" t="s">
        <v>839</v>
      </c>
    </row>
    <row r="392" spans="31:31" x14ac:dyDescent="0.25">
      <c r="AE392" s="74" t="s">
        <v>840</v>
      </c>
    </row>
    <row r="393" spans="31:31" x14ac:dyDescent="0.25">
      <c r="AE393" s="74" t="s">
        <v>841</v>
      </c>
    </row>
    <row r="394" spans="31:31" x14ac:dyDescent="0.25">
      <c r="AE394" s="74" t="s">
        <v>842</v>
      </c>
    </row>
    <row r="395" spans="31:31" x14ac:dyDescent="0.25">
      <c r="AE395" s="74" t="s">
        <v>843</v>
      </c>
    </row>
    <row r="396" spans="31:31" x14ac:dyDescent="0.25">
      <c r="AE396" s="74" t="s">
        <v>844</v>
      </c>
    </row>
    <row r="397" spans="31:31" x14ac:dyDescent="0.25">
      <c r="AE397" s="74" t="s">
        <v>845</v>
      </c>
    </row>
    <row r="398" spans="31:31" x14ac:dyDescent="0.25">
      <c r="AE398" s="74" t="s">
        <v>846</v>
      </c>
    </row>
    <row r="399" spans="31:31" x14ac:dyDescent="0.25">
      <c r="AE399" s="74" t="s">
        <v>847</v>
      </c>
    </row>
    <row r="400" spans="31:31" x14ac:dyDescent="0.25">
      <c r="AE400" s="74" t="s">
        <v>848</v>
      </c>
    </row>
    <row r="401" spans="31:31" x14ac:dyDescent="0.25">
      <c r="AE401" s="74" t="s">
        <v>849</v>
      </c>
    </row>
    <row r="402" spans="31:31" x14ac:dyDescent="0.25">
      <c r="AE402" s="74" t="s">
        <v>850</v>
      </c>
    </row>
    <row r="403" spans="31:31" x14ac:dyDescent="0.25">
      <c r="AE403" s="74" t="s">
        <v>851</v>
      </c>
    </row>
    <row r="404" spans="31:31" x14ac:dyDescent="0.25">
      <c r="AE404" s="74" t="s">
        <v>852</v>
      </c>
    </row>
    <row r="405" spans="31:31" x14ac:dyDescent="0.25">
      <c r="AE405" s="74" t="s">
        <v>853</v>
      </c>
    </row>
    <row r="406" spans="31:31" x14ac:dyDescent="0.25">
      <c r="AE406" s="74" t="s">
        <v>854</v>
      </c>
    </row>
    <row r="407" spans="31:31" x14ac:dyDescent="0.25">
      <c r="AE407" s="74" t="s">
        <v>855</v>
      </c>
    </row>
    <row r="408" spans="31:31" x14ac:dyDescent="0.25">
      <c r="AE408" s="74" t="s">
        <v>856</v>
      </c>
    </row>
    <row r="409" spans="31:31" x14ac:dyDescent="0.25">
      <c r="AE409" s="74" t="s">
        <v>857</v>
      </c>
    </row>
    <row r="410" spans="31:31" x14ac:dyDescent="0.25">
      <c r="AE410" s="74" t="s">
        <v>858</v>
      </c>
    </row>
    <row r="411" spans="31:31" x14ac:dyDescent="0.25">
      <c r="AE411" s="74" t="s">
        <v>859</v>
      </c>
    </row>
    <row r="412" spans="31:31" x14ac:dyDescent="0.25">
      <c r="AE412" s="74" t="s">
        <v>860</v>
      </c>
    </row>
    <row r="413" spans="31:31" x14ac:dyDescent="0.25">
      <c r="AE413" s="74" t="s">
        <v>861</v>
      </c>
    </row>
    <row r="414" spans="31:31" x14ac:dyDescent="0.25">
      <c r="AE414" s="74" t="s">
        <v>862</v>
      </c>
    </row>
    <row r="415" spans="31:31" x14ac:dyDescent="0.25">
      <c r="AE415" s="74" t="s">
        <v>863</v>
      </c>
    </row>
    <row r="416" spans="31:31" x14ac:dyDescent="0.25">
      <c r="AE416" s="74" t="s">
        <v>864</v>
      </c>
    </row>
    <row r="417" spans="31:31" x14ac:dyDescent="0.25">
      <c r="AE417" s="74" t="s">
        <v>865</v>
      </c>
    </row>
    <row r="418" spans="31:31" x14ac:dyDescent="0.25">
      <c r="AE418" s="74" t="s">
        <v>866</v>
      </c>
    </row>
    <row r="419" spans="31:31" x14ac:dyDescent="0.25">
      <c r="AE419" s="74" t="s">
        <v>867</v>
      </c>
    </row>
    <row r="420" spans="31:31" x14ac:dyDescent="0.25">
      <c r="AE420" s="74" t="s">
        <v>868</v>
      </c>
    </row>
    <row r="421" spans="31:31" x14ac:dyDescent="0.25">
      <c r="AE421" s="74" t="s">
        <v>869</v>
      </c>
    </row>
    <row r="422" spans="31:31" x14ac:dyDescent="0.25">
      <c r="AE422" s="74" t="s">
        <v>870</v>
      </c>
    </row>
    <row r="423" spans="31:31" x14ac:dyDescent="0.25">
      <c r="AE423" s="74" t="s">
        <v>871</v>
      </c>
    </row>
    <row r="424" spans="31:31" x14ac:dyDescent="0.25">
      <c r="AE424" s="74" t="s">
        <v>872</v>
      </c>
    </row>
    <row r="425" spans="31:31" x14ac:dyDescent="0.25">
      <c r="AE425" s="74" t="s">
        <v>873</v>
      </c>
    </row>
    <row r="426" spans="31:31" x14ac:dyDescent="0.25">
      <c r="AE426" s="74" t="s">
        <v>874</v>
      </c>
    </row>
    <row r="427" spans="31:31" x14ac:dyDescent="0.25">
      <c r="AE427" s="74" t="s">
        <v>875</v>
      </c>
    </row>
    <row r="428" spans="31:31" x14ac:dyDescent="0.25">
      <c r="AE428" s="74" t="s">
        <v>876</v>
      </c>
    </row>
    <row r="429" spans="31:31" x14ac:dyDescent="0.25">
      <c r="AE429" s="74" t="s">
        <v>877</v>
      </c>
    </row>
    <row r="430" spans="31:31" x14ac:dyDescent="0.25">
      <c r="AE430" s="74" t="s">
        <v>878</v>
      </c>
    </row>
    <row r="431" spans="31:31" x14ac:dyDescent="0.25">
      <c r="AE431" s="74" t="s">
        <v>879</v>
      </c>
    </row>
    <row r="432" spans="31:31" x14ac:dyDescent="0.25">
      <c r="AE432" s="74" t="s">
        <v>880</v>
      </c>
    </row>
    <row r="433" spans="31:31" x14ac:dyDescent="0.25">
      <c r="AE433" s="74" t="s">
        <v>881</v>
      </c>
    </row>
    <row r="434" spans="31:31" x14ac:dyDescent="0.25">
      <c r="AE434" s="74" t="s">
        <v>882</v>
      </c>
    </row>
    <row r="435" spans="31:31" x14ac:dyDescent="0.25">
      <c r="AE435" s="74" t="s">
        <v>883</v>
      </c>
    </row>
    <row r="436" spans="31:31" x14ac:dyDescent="0.25">
      <c r="AE436" s="74" t="s">
        <v>884</v>
      </c>
    </row>
    <row r="437" spans="31:31" x14ac:dyDescent="0.25">
      <c r="AE437" s="74" t="s">
        <v>885</v>
      </c>
    </row>
    <row r="438" spans="31:31" x14ac:dyDescent="0.25">
      <c r="AE438" s="74" t="s">
        <v>886</v>
      </c>
    </row>
    <row r="439" spans="31:31" x14ac:dyDescent="0.25">
      <c r="AE439" s="74" t="s">
        <v>887</v>
      </c>
    </row>
    <row r="440" spans="31:31" x14ac:dyDescent="0.25">
      <c r="AE440" s="74" t="s">
        <v>888</v>
      </c>
    </row>
    <row r="441" spans="31:31" x14ac:dyDescent="0.25">
      <c r="AE441" s="74" t="s">
        <v>889</v>
      </c>
    </row>
    <row r="442" spans="31:31" x14ac:dyDescent="0.25">
      <c r="AE442" s="74" t="s">
        <v>890</v>
      </c>
    </row>
    <row r="443" spans="31:31" x14ac:dyDescent="0.25">
      <c r="AE443" s="74" t="s">
        <v>891</v>
      </c>
    </row>
    <row r="444" spans="31:31" x14ac:dyDescent="0.25">
      <c r="AE444" s="74" t="s">
        <v>892</v>
      </c>
    </row>
    <row r="445" spans="31:31" x14ac:dyDescent="0.25">
      <c r="AE445" s="74" t="s">
        <v>893</v>
      </c>
    </row>
  </sheetData>
  <mergeCells count="2">
    <mergeCell ref="J2:J3"/>
    <mergeCell ref="K2:K3"/>
  </mergeCells>
  <dataValidations count="1">
    <dataValidation type="list" allowBlank="1" showInputMessage="1" showErrorMessage="1" sqref="J4:J15" xr:uid="{00000000-0002-0000-0700-000000000000}">
      <formula1>Moeda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12"/>
  <dimension ref="A1:N53"/>
  <sheetViews>
    <sheetView topLeftCell="A28" workbookViewId="0">
      <selection activeCell="D42" sqref="D42:D52"/>
    </sheetView>
  </sheetViews>
  <sheetFormatPr defaultColWidth="11.42578125" defaultRowHeight="12.75" x14ac:dyDescent="0.2"/>
  <cols>
    <col min="1" max="1" width="17.85546875" style="188" customWidth="1"/>
    <col min="2" max="2" width="14.42578125" style="188" bestFit="1" customWidth="1"/>
    <col min="3" max="3" width="14.28515625" style="188" customWidth="1"/>
    <col min="4" max="4" width="12.5703125" style="188" customWidth="1"/>
    <col min="5" max="5" width="3.85546875" style="188" customWidth="1"/>
    <col min="6" max="6" width="11.85546875" style="188" customWidth="1"/>
    <col min="7" max="7" width="10.85546875" style="188" customWidth="1"/>
    <col min="8" max="8" width="12.28515625" style="188" customWidth="1"/>
    <col min="9" max="9" width="11.42578125" style="188" customWidth="1"/>
    <col min="10" max="10" width="13.85546875" style="188" customWidth="1"/>
    <col min="11" max="11" width="13.7109375" style="188" customWidth="1"/>
    <col min="12" max="16384" width="11.42578125" style="188"/>
  </cols>
  <sheetData>
    <row r="1" spans="1:9" ht="13.5" thickBot="1" x14ac:dyDescent="0.25">
      <c r="A1" s="384"/>
      <c r="B1" s="384"/>
      <c r="C1" s="384"/>
      <c r="D1" s="384"/>
    </row>
    <row r="2" spans="1:9" ht="16.5" thickBot="1" x14ac:dyDescent="0.3">
      <c r="A2" s="243"/>
      <c r="B2" s="242" t="e">
        <f>#REF!</f>
        <v>#REF!</v>
      </c>
      <c r="C2" s="237" t="s">
        <v>903</v>
      </c>
      <c r="D2" s="237"/>
      <c r="E2" s="237"/>
      <c r="F2" s="237"/>
      <c r="G2" s="237"/>
    </row>
    <row r="3" spans="1:9" x14ac:dyDescent="0.2">
      <c r="A3" s="239" t="s">
        <v>894</v>
      </c>
      <c r="B3" s="238" t="e">
        <f>#REF!</f>
        <v>#REF!</v>
      </c>
      <c r="C3" s="237"/>
      <c r="D3" s="237"/>
      <c r="E3" s="237"/>
      <c r="F3" s="237"/>
      <c r="G3" s="237"/>
    </row>
    <row r="4" spans="1:9" ht="13.5" thickBot="1" x14ac:dyDescent="0.25">
      <c r="A4" s="239" t="s">
        <v>905</v>
      </c>
      <c r="B4" s="241" t="e">
        <f>#REF!</f>
        <v>#REF!</v>
      </c>
      <c r="C4" s="237"/>
      <c r="D4" s="237"/>
      <c r="E4" s="237"/>
      <c r="F4" s="237"/>
      <c r="G4" s="237"/>
    </row>
    <row r="5" spans="1:9" ht="13.5" thickBot="1" x14ac:dyDescent="0.25">
      <c r="A5" s="239" t="s">
        <v>904</v>
      </c>
      <c r="B5" s="240" t="e">
        <f>#REF!</f>
        <v>#REF!</v>
      </c>
      <c r="C5" s="237" t="s">
        <v>903</v>
      </c>
      <c r="D5" s="237"/>
      <c r="E5" s="237"/>
      <c r="F5" s="237"/>
      <c r="G5" s="237"/>
    </row>
    <row r="6" spans="1:9" ht="13.5" thickBot="1" x14ac:dyDescent="0.25">
      <c r="A6" s="239"/>
      <c r="B6" s="238"/>
      <c r="C6" s="237"/>
      <c r="D6" s="237"/>
      <c r="E6" s="237"/>
      <c r="F6" s="237"/>
      <c r="G6" s="237"/>
    </row>
    <row r="7" spans="1:9" ht="13.5" thickBot="1" x14ac:dyDescent="0.25">
      <c r="A7" s="236"/>
      <c r="B7" s="385" t="s">
        <v>131</v>
      </c>
      <c r="C7" s="386"/>
      <c r="D7" s="387"/>
      <c r="E7" s="235"/>
      <c r="F7" s="385" t="s">
        <v>132</v>
      </c>
      <c r="G7" s="386"/>
      <c r="H7" s="387"/>
    </row>
    <row r="8" spans="1:9" x14ac:dyDescent="0.2">
      <c r="A8" s="234" t="s">
        <v>896</v>
      </c>
      <c r="B8" s="232" t="s">
        <v>133</v>
      </c>
      <c r="C8" s="231" t="s">
        <v>134</v>
      </c>
      <c r="D8" s="230" t="s">
        <v>135</v>
      </c>
      <c r="E8" s="233"/>
      <c r="F8" s="232" t="s">
        <v>133</v>
      </c>
      <c r="G8" s="231" t="s">
        <v>134</v>
      </c>
      <c r="H8" s="230" t="s">
        <v>135</v>
      </c>
    </row>
    <row r="9" spans="1:9" x14ac:dyDescent="0.2">
      <c r="A9" s="214">
        <v>1</v>
      </c>
      <c r="B9" s="212" t="e">
        <f>(($B$2*Coeficientes!C5)+$B$3)*(1+$B$4)</f>
        <v>#REF!</v>
      </c>
      <c r="C9" s="211">
        <f>0</f>
        <v>0</v>
      </c>
      <c r="D9" s="210" t="e">
        <f>B9</f>
        <v>#REF!</v>
      </c>
      <c r="E9" s="228"/>
      <c r="F9" s="212" t="e">
        <f>(($B$2*Coeficientes!D5)+$B$3)*(1+$B$4)</f>
        <v>#REF!</v>
      </c>
      <c r="G9" s="211">
        <f>0</f>
        <v>0</v>
      </c>
      <c r="H9" s="229" t="e">
        <f>F9</f>
        <v>#REF!</v>
      </c>
    </row>
    <row r="10" spans="1:9" x14ac:dyDescent="0.2">
      <c r="A10" s="217">
        <v>2</v>
      </c>
      <c r="B10" s="212" t="e">
        <f>(($B$2*Coeficientes!C6)+$B$3)*(1+$B$4)</f>
        <v>#REF!</v>
      </c>
      <c r="C10" s="211" t="e">
        <f>($B$2*Coeficientes!C6)*(1+$B$4)</f>
        <v>#REF!</v>
      </c>
      <c r="D10" s="210" t="e">
        <f t="shared" ref="D10:D20" si="0">B10+(C10*A9)</f>
        <v>#REF!</v>
      </c>
      <c r="E10" s="228"/>
      <c r="F10" s="212" t="e">
        <f>(($B$2*Coeficientes!D6)+$B$3)*(1+$B$4)</f>
        <v>#REF!</v>
      </c>
      <c r="G10" s="211" t="e">
        <f>($B$2*Coeficientes!D6)*(1+$B$4)</f>
        <v>#REF!</v>
      </c>
      <c r="H10" s="210" t="e">
        <f t="shared" ref="H10:H19" si="1">F10+(G10*A9)</f>
        <v>#REF!</v>
      </c>
    </row>
    <row r="11" spans="1:9" x14ac:dyDescent="0.2">
      <c r="A11" s="214">
        <v>3</v>
      </c>
      <c r="B11" s="212" t="e">
        <f>(($B$2*Coeficientes!C7)+$B$3)*(1+$B$4)</f>
        <v>#REF!</v>
      </c>
      <c r="C11" s="211" t="e">
        <f>($B$2*Coeficientes!C7)*(1+$B$4)</f>
        <v>#REF!</v>
      </c>
      <c r="D11" s="210" t="e">
        <f t="shared" si="0"/>
        <v>#REF!</v>
      </c>
      <c r="E11" s="228"/>
      <c r="F11" s="212" t="e">
        <f>(($B$2*Coeficientes!D7)+$B$3)*(1+$B$4)</f>
        <v>#REF!</v>
      </c>
      <c r="G11" s="211" t="e">
        <f>($B$2*Coeficientes!D7)*(1+$B$4)</f>
        <v>#REF!</v>
      </c>
      <c r="H11" s="227" t="e">
        <f t="shared" si="1"/>
        <v>#REF!</v>
      </c>
      <c r="I11" s="226"/>
    </row>
    <row r="12" spans="1:9" x14ac:dyDescent="0.2">
      <c r="A12" s="225">
        <v>4</v>
      </c>
      <c r="B12" s="212" t="e">
        <f>(($B$2*Coeficientes!C8)+$B$3)*(1+$B$4)</f>
        <v>#REF!</v>
      </c>
      <c r="C12" s="211" t="e">
        <f>($B$2*Coeficientes!C8)*(1+$B$4)</f>
        <v>#REF!</v>
      </c>
      <c r="D12" s="219" t="e">
        <f t="shared" si="0"/>
        <v>#REF!</v>
      </c>
      <c r="E12" s="223"/>
      <c r="F12" s="212" t="e">
        <f>(($B$2*Coeficientes!D8)+$B$3)*(1+$B$4)</f>
        <v>#REF!</v>
      </c>
      <c r="G12" s="211" t="e">
        <f>($B$2*Coeficientes!D8)*(1+$B$4)</f>
        <v>#REF!</v>
      </c>
      <c r="H12" s="220" t="e">
        <f t="shared" si="1"/>
        <v>#REF!</v>
      </c>
    </row>
    <row r="13" spans="1:9" x14ac:dyDescent="0.2">
      <c r="A13" s="214">
        <v>5</v>
      </c>
      <c r="B13" s="212" t="e">
        <f>(($B$2*Coeficientes!C9)+$B$3)*(1+$B$4)</f>
        <v>#REF!</v>
      </c>
      <c r="C13" s="211" t="e">
        <f>($B$2*Coeficientes!C9)*(1+$B$4)</f>
        <v>#REF!</v>
      </c>
      <c r="D13" s="219" t="e">
        <f t="shared" si="0"/>
        <v>#REF!</v>
      </c>
      <c r="E13" s="223"/>
      <c r="F13" s="212" t="e">
        <f>(($B$2*Coeficientes!D9)+$B$3)*(1+$B$4)</f>
        <v>#REF!</v>
      </c>
      <c r="G13" s="211" t="e">
        <f>($B$2*Coeficientes!D9)*(1+$B$4)</f>
        <v>#REF!</v>
      </c>
      <c r="H13" s="224" t="e">
        <f t="shared" si="1"/>
        <v>#REF!</v>
      </c>
    </row>
    <row r="14" spans="1:9" x14ac:dyDescent="0.2">
      <c r="A14" s="217">
        <v>6</v>
      </c>
      <c r="B14" s="212" t="e">
        <f>(($B$2*Coeficientes!C10)+$B$3)*(1+$B$4)</f>
        <v>#REF!</v>
      </c>
      <c r="C14" s="211" t="e">
        <f>($B$2*Coeficientes!C10)*(1+$B$4)</f>
        <v>#REF!</v>
      </c>
      <c r="D14" s="219" t="e">
        <f t="shared" si="0"/>
        <v>#REF!</v>
      </c>
      <c r="E14" s="223"/>
      <c r="F14" s="212" t="e">
        <f>(($B$2*Coeficientes!D10)+$B$3)*(1+$B$4)</f>
        <v>#REF!</v>
      </c>
      <c r="G14" s="211" t="e">
        <f>($B$2*Coeficientes!D10)*(1+$B$4)</f>
        <v>#REF!</v>
      </c>
      <c r="H14" s="219" t="e">
        <f t="shared" si="1"/>
        <v>#REF!</v>
      </c>
    </row>
    <row r="15" spans="1:9" s="218" customFormat="1" ht="13.5" thickBot="1" x14ac:dyDescent="0.25">
      <c r="A15" s="222">
        <v>7</v>
      </c>
      <c r="B15" s="212" t="e">
        <f>(($B$2*Coeficientes!C11)+$B$3)*(1+$B$4)</f>
        <v>#REF!</v>
      </c>
      <c r="C15" s="211" t="e">
        <f>($B$2*Coeficientes!C11)*(1+$B$4)</f>
        <v>#REF!</v>
      </c>
      <c r="D15" s="219" t="e">
        <f t="shared" si="0"/>
        <v>#REF!</v>
      </c>
      <c r="E15" s="221"/>
      <c r="F15" s="212" t="e">
        <f>(($B$2*Coeficientes!D11)+$B$3)*(1+$B$4)</f>
        <v>#REF!</v>
      </c>
      <c r="G15" s="211" t="e">
        <f>($B$2*Coeficientes!D11)*(1+$B$4)</f>
        <v>#REF!</v>
      </c>
      <c r="H15" s="219" t="e">
        <f t="shared" si="1"/>
        <v>#REF!</v>
      </c>
    </row>
    <row r="16" spans="1:9" x14ac:dyDescent="0.2">
      <c r="A16" s="217">
        <v>8</v>
      </c>
      <c r="B16" s="212" t="e">
        <f>(($B$2*Coeficientes!C12)+$B$3)*(1+$B$4)</f>
        <v>#REF!</v>
      </c>
      <c r="C16" s="211" t="e">
        <f>($B$2*Coeficientes!C12)*(1+$B$4)</f>
        <v>#REF!</v>
      </c>
      <c r="D16" s="216" t="e">
        <f t="shared" si="0"/>
        <v>#REF!</v>
      </c>
      <c r="E16" s="213"/>
      <c r="F16" s="212" t="e">
        <f>(($B$2*Coeficientes!D12)+$B$3)*(1+$B$4)</f>
        <v>#REF!</v>
      </c>
      <c r="G16" s="211" t="e">
        <f>($B$2*Coeficientes!D12)*(1+$B$4)</f>
        <v>#REF!</v>
      </c>
      <c r="H16" s="216" t="e">
        <f t="shared" si="1"/>
        <v>#REF!</v>
      </c>
      <c r="I16" s="215" t="s">
        <v>150</v>
      </c>
    </row>
    <row r="17" spans="1:14" ht="13.5" thickBot="1" x14ac:dyDescent="0.25">
      <c r="A17" s="214">
        <v>9</v>
      </c>
      <c r="B17" s="212" t="e">
        <f>(($B$2*Coeficientes!C13)+$B$3)*(1+$B$4)</f>
        <v>#REF!</v>
      </c>
      <c r="C17" s="211" t="e">
        <f>($B$2*Coeficientes!C13)*(1+$B$4)</f>
        <v>#REF!</v>
      </c>
      <c r="D17" s="210" t="e">
        <f t="shared" si="0"/>
        <v>#REF!</v>
      </c>
      <c r="E17" s="213"/>
      <c r="F17" s="212" t="e">
        <f>(($B$2*Coeficientes!D13)+$B$3)*(1+$B$4)</f>
        <v>#REF!</v>
      </c>
      <c r="G17" s="211" t="e">
        <f>($B$2*Coeficientes!D13)*(1+$B$4)</f>
        <v>#REF!</v>
      </c>
      <c r="H17" s="210" t="e">
        <f t="shared" si="1"/>
        <v>#REF!</v>
      </c>
      <c r="I17" s="205" t="s">
        <v>902</v>
      </c>
    </row>
    <row r="18" spans="1:14" ht="13.5" thickBot="1" x14ac:dyDescent="0.25">
      <c r="A18" s="214">
        <v>10</v>
      </c>
      <c r="B18" s="212" t="e">
        <f>(($B$2*Coeficientes!C14)+$B$3)*(1+$B$4)</f>
        <v>#REF!</v>
      </c>
      <c r="C18" s="211" t="e">
        <f>($B$2*Coeficientes!C14)*(1+$B$4)</f>
        <v>#REF!</v>
      </c>
      <c r="D18" s="210" t="e">
        <f t="shared" si="0"/>
        <v>#REF!</v>
      </c>
      <c r="E18" s="213"/>
      <c r="F18" s="212" t="e">
        <f>(($B$2*Coeficientes!D14)+$B$3)*(1+$B$4)</f>
        <v>#REF!</v>
      </c>
      <c r="G18" s="211" t="e">
        <f>($B$2*Coeficientes!D14)*(1+$B$4)</f>
        <v>#REF!</v>
      </c>
      <c r="H18" s="210" t="e">
        <f t="shared" si="1"/>
        <v>#REF!</v>
      </c>
    </row>
    <row r="19" spans="1:14" x14ac:dyDescent="0.2">
      <c r="A19" s="214">
        <v>11</v>
      </c>
      <c r="B19" s="212" t="e">
        <f>(($B$2*Coeficientes!C15)+$B$3)*(1+$B$4)</f>
        <v>#REF!</v>
      </c>
      <c r="C19" s="211" t="e">
        <f>($B$2*Coeficientes!C15)*(1+$B$4)</f>
        <v>#REF!</v>
      </c>
      <c r="D19" s="210" t="e">
        <f t="shared" si="0"/>
        <v>#REF!</v>
      </c>
      <c r="E19" s="213"/>
      <c r="F19" s="212" t="e">
        <f>(($B$2*Coeficientes!D15)+$B$3)*(1+$B$4)</f>
        <v>#REF!</v>
      </c>
      <c r="G19" s="211" t="e">
        <f>($B$2*Coeficientes!D15)*(1+$B$4)</f>
        <v>#REF!</v>
      </c>
      <c r="H19" s="210" t="e">
        <f t="shared" si="1"/>
        <v>#REF!</v>
      </c>
      <c r="I19" s="209" t="s">
        <v>901</v>
      </c>
    </row>
    <row r="20" spans="1:14" ht="13.5" thickBot="1" x14ac:dyDescent="0.25">
      <c r="A20" s="208">
        <v>12</v>
      </c>
      <c r="B20" s="212" t="e">
        <f>(($B$2*Coeficientes!C16)+$B$3)*(1+$B$4)</f>
        <v>#REF!</v>
      </c>
      <c r="C20" s="211" t="e">
        <f>($B$2*Coeficientes!C16)*(1+$B$4)</f>
        <v>#REF!</v>
      </c>
      <c r="D20" s="206" t="e">
        <f t="shared" si="0"/>
        <v>#REF!</v>
      </c>
      <c r="E20" s="207"/>
      <c r="F20" s="212" t="e">
        <f>(($B$2*Coeficientes!D16)+$B$3)*(1+$B$4)</f>
        <v>#REF!</v>
      </c>
      <c r="G20" s="211" t="e">
        <f>($B$2*Coeficientes!D16)*(1+$B$4)</f>
        <v>#REF!</v>
      </c>
      <c r="H20" s="206" t="e">
        <f>F20+(G20*B19)</f>
        <v>#REF!</v>
      </c>
      <c r="I20" s="205" t="s">
        <v>900</v>
      </c>
    </row>
    <row r="22" spans="1:14" x14ac:dyDescent="0.2">
      <c r="B22" s="189" t="e">
        <f>B29+D29</f>
        <v>#REF!</v>
      </c>
    </row>
    <row r="24" spans="1:14" x14ac:dyDescent="0.2">
      <c r="A24" s="188" t="s">
        <v>899</v>
      </c>
      <c r="B24" s="189"/>
      <c r="C24" s="189"/>
      <c r="D24" s="189"/>
    </row>
    <row r="25" spans="1:14" x14ac:dyDescent="0.2">
      <c r="A25" s="191" t="s">
        <v>896</v>
      </c>
      <c r="B25" s="189" t="s">
        <v>94</v>
      </c>
      <c r="C25" s="189"/>
      <c r="D25" s="189" t="s">
        <v>895</v>
      </c>
      <c r="G25" s="188" t="s">
        <v>894</v>
      </c>
      <c r="I25" s="201" t="s">
        <v>136</v>
      </c>
      <c r="J25" s="188" t="s">
        <v>137</v>
      </c>
      <c r="K25" s="188" t="s">
        <v>95</v>
      </c>
    </row>
    <row r="26" spans="1:14" ht="15" x14ac:dyDescent="0.25">
      <c r="A26" s="191">
        <v>1</v>
      </c>
      <c r="B26" s="189" t="e">
        <f t="shared" ref="B26:B37" si="2">$B$2</f>
        <v>#REF!</v>
      </c>
      <c r="C26" s="189"/>
      <c r="D26" s="189" t="e">
        <f>((A26*Coeficientes!C5)-1)*$B$2</f>
        <v>#REF!</v>
      </c>
      <c r="G26" s="189" t="e">
        <f t="shared" ref="G26:G37" si="3">$B$3</f>
        <v>#REF!</v>
      </c>
      <c r="I26" s="202" t="e">
        <f t="shared" ref="I26:I37" si="4">(B26+D26+G26)*$B$4</f>
        <v>#REF!</v>
      </c>
      <c r="J26" s="189" t="e">
        <f t="shared" ref="J26:J37" si="5">B26+D26+G26+I26</f>
        <v>#REF!</v>
      </c>
      <c r="K26" s="189" t="e">
        <f t="shared" ref="K26:K37" si="6">D9</f>
        <v>#REF!</v>
      </c>
    </row>
    <row r="27" spans="1:14" ht="15" x14ac:dyDescent="0.25">
      <c r="A27" s="191">
        <v>2</v>
      </c>
      <c r="B27" s="189" t="e">
        <f t="shared" si="2"/>
        <v>#REF!</v>
      </c>
      <c r="C27" s="189"/>
      <c r="D27" s="189" t="e">
        <f>((A27*Coeficientes!C6)-1)*$B$2</f>
        <v>#REF!</v>
      </c>
      <c r="G27" s="189" t="e">
        <f t="shared" si="3"/>
        <v>#REF!</v>
      </c>
      <c r="I27" s="202" t="e">
        <f t="shared" si="4"/>
        <v>#REF!</v>
      </c>
      <c r="J27" s="189" t="e">
        <f t="shared" si="5"/>
        <v>#REF!</v>
      </c>
      <c r="K27" s="189" t="e">
        <f t="shared" si="6"/>
        <v>#REF!</v>
      </c>
      <c r="N27" s="188" t="s">
        <v>898</v>
      </c>
    </row>
    <row r="28" spans="1:14" ht="15" x14ac:dyDescent="0.25">
      <c r="A28" s="191">
        <v>3</v>
      </c>
      <c r="B28" s="189" t="e">
        <f t="shared" si="2"/>
        <v>#REF!</v>
      </c>
      <c r="D28" s="189" t="e">
        <f>((A28*Coeficientes!C7)-1)*$B$2</f>
        <v>#REF!</v>
      </c>
      <c r="G28" s="189" t="e">
        <f t="shared" si="3"/>
        <v>#REF!</v>
      </c>
      <c r="I28" s="202" t="e">
        <f t="shared" si="4"/>
        <v>#REF!</v>
      </c>
      <c r="J28" s="189" t="e">
        <f t="shared" si="5"/>
        <v>#REF!</v>
      </c>
      <c r="K28" s="189" t="e">
        <f t="shared" si="6"/>
        <v>#REF!</v>
      </c>
    </row>
    <row r="29" spans="1:14" x14ac:dyDescent="0.2">
      <c r="A29" s="191">
        <v>4</v>
      </c>
      <c r="B29" s="189" t="e">
        <f t="shared" si="2"/>
        <v>#REF!</v>
      </c>
      <c r="D29" s="189" t="e">
        <f>((A29*Coeficientes!C8)-1)*$B$2</f>
        <v>#REF!</v>
      </c>
      <c r="G29" s="189" t="e">
        <f t="shared" si="3"/>
        <v>#REF!</v>
      </c>
      <c r="I29" s="204" t="e">
        <f t="shared" si="4"/>
        <v>#REF!</v>
      </c>
      <c r="J29" s="189" t="e">
        <f t="shared" si="5"/>
        <v>#REF!</v>
      </c>
      <c r="K29" s="189" t="e">
        <f t="shared" si="6"/>
        <v>#REF!</v>
      </c>
    </row>
    <row r="30" spans="1:14" ht="15" x14ac:dyDescent="0.25">
      <c r="A30" s="191">
        <v>5</v>
      </c>
      <c r="B30" s="189" t="e">
        <f t="shared" si="2"/>
        <v>#REF!</v>
      </c>
      <c r="D30" s="189" t="e">
        <f>((A30*Coeficientes!C9)-1)*$B$2</f>
        <v>#REF!</v>
      </c>
      <c r="G30" s="189" t="e">
        <f t="shared" si="3"/>
        <v>#REF!</v>
      </c>
      <c r="I30" s="202" t="e">
        <f t="shared" si="4"/>
        <v>#REF!</v>
      </c>
      <c r="J30" s="189" t="e">
        <f t="shared" si="5"/>
        <v>#REF!</v>
      </c>
      <c r="K30" s="189" t="e">
        <f t="shared" si="6"/>
        <v>#REF!</v>
      </c>
    </row>
    <row r="31" spans="1:14" ht="15" x14ac:dyDescent="0.25">
      <c r="A31" s="191">
        <v>6</v>
      </c>
      <c r="B31" s="189" t="e">
        <f t="shared" si="2"/>
        <v>#REF!</v>
      </c>
      <c r="D31" s="189" t="e">
        <f>((A31*Coeficientes!C10)-1)*$B$2</f>
        <v>#REF!</v>
      </c>
      <c r="G31" s="189" t="e">
        <f t="shared" si="3"/>
        <v>#REF!</v>
      </c>
      <c r="I31" s="202" t="e">
        <f t="shared" si="4"/>
        <v>#REF!</v>
      </c>
      <c r="J31" s="189" t="e">
        <f t="shared" si="5"/>
        <v>#REF!</v>
      </c>
      <c r="K31" s="189" t="e">
        <f t="shared" si="6"/>
        <v>#REF!</v>
      </c>
    </row>
    <row r="32" spans="1:14" ht="15" x14ac:dyDescent="0.25">
      <c r="A32" s="191">
        <v>7</v>
      </c>
      <c r="B32" s="189" t="e">
        <f t="shared" si="2"/>
        <v>#REF!</v>
      </c>
      <c r="D32" s="189" t="e">
        <f>((A32*Coeficientes!C11)-1)*$B$2</f>
        <v>#REF!</v>
      </c>
      <c r="G32" s="189" t="e">
        <f t="shared" si="3"/>
        <v>#REF!</v>
      </c>
      <c r="I32" s="203" t="e">
        <f t="shared" si="4"/>
        <v>#REF!</v>
      </c>
      <c r="J32" s="189" t="e">
        <f t="shared" si="5"/>
        <v>#REF!</v>
      </c>
      <c r="K32" s="189" t="e">
        <f t="shared" si="6"/>
        <v>#REF!</v>
      </c>
    </row>
    <row r="33" spans="1:11" ht="15" x14ac:dyDescent="0.25">
      <c r="A33" s="191">
        <v>8</v>
      </c>
      <c r="B33" s="189" t="e">
        <f t="shared" si="2"/>
        <v>#REF!</v>
      </c>
      <c r="D33" s="189" t="e">
        <f>((A33*Coeficientes!C12)-1)*$B$2</f>
        <v>#REF!</v>
      </c>
      <c r="G33" s="189" t="e">
        <f t="shared" si="3"/>
        <v>#REF!</v>
      </c>
      <c r="I33" s="202" t="e">
        <f t="shared" si="4"/>
        <v>#REF!</v>
      </c>
      <c r="J33" s="189" t="e">
        <f t="shared" si="5"/>
        <v>#REF!</v>
      </c>
      <c r="K33" s="189" t="e">
        <f t="shared" si="6"/>
        <v>#REF!</v>
      </c>
    </row>
    <row r="34" spans="1:11" ht="15" x14ac:dyDescent="0.25">
      <c r="A34" s="191">
        <v>9</v>
      </c>
      <c r="B34" s="189" t="e">
        <f t="shared" si="2"/>
        <v>#REF!</v>
      </c>
      <c r="D34" s="189" t="e">
        <f>((A34*Coeficientes!C13)-1)*$B$2</f>
        <v>#REF!</v>
      </c>
      <c r="G34" s="189" t="e">
        <f t="shared" si="3"/>
        <v>#REF!</v>
      </c>
      <c r="I34" s="202" t="e">
        <f t="shared" si="4"/>
        <v>#REF!</v>
      </c>
      <c r="J34" s="189" t="e">
        <f t="shared" si="5"/>
        <v>#REF!</v>
      </c>
      <c r="K34" s="189" t="e">
        <f t="shared" si="6"/>
        <v>#REF!</v>
      </c>
    </row>
    <row r="35" spans="1:11" ht="15" x14ac:dyDescent="0.25">
      <c r="A35" s="191">
        <v>10</v>
      </c>
      <c r="B35" s="189" t="e">
        <f t="shared" si="2"/>
        <v>#REF!</v>
      </c>
      <c r="D35" s="189" t="e">
        <f>((A35*Coeficientes!C14)-1)*$B$2</f>
        <v>#REF!</v>
      </c>
      <c r="G35" s="189" t="e">
        <f t="shared" si="3"/>
        <v>#REF!</v>
      </c>
      <c r="I35" s="202" t="e">
        <f t="shared" si="4"/>
        <v>#REF!</v>
      </c>
      <c r="J35" s="189" t="e">
        <f t="shared" si="5"/>
        <v>#REF!</v>
      </c>
      <c r="K35" s="189" t="e">
        <f t="shared" si="6"/>
        <v>#REF!</v>
      </c>
    </row>
    <row r="36" spans="1:11" ht="15" x14ac:dyDescent="0.25">
      <c r="A36" s="191">
        <v>11</v>
      </c>
      <c r="B36" s="189" t="e">
        <f t="shared" si="2"/>
        <v>#REF!</v>
      </c>
      <c r="D36" s="189" t="e">
        <f>((A36*Coeficientes!C15)-1)*$B$2</f>
        <v>#REF!</v>
      </c>
      <c r="G36" s="189" t="e">
        <f t="shared" si="3"/>
        <v>#REF!</v>
      </c>
      <c r="I36" s="202" t="e">
        <f t="shared" si="4"/>
        <v>#REF!</v>
      </c>
      <c r="J36" s="189" t="e">
        <f t="shared" si="5"/>
        <v>#REF!</v>
      </c>
      <c r="K36" s="189" t="e">
        <f t="shared" si="6"/>
        <v>#REF!</v>
      </c>
    </row>
    <row r="37" spans="1:11" ht="15" x14ac:dyDescent="0.25">
      <c r="A37" s="191">
        <v>12</v>
      </c>
      <c r="B37" s="189" t="e">
        <f t="shared" si="2"/>
        <v>#REF!</v>
      </c>
      <c r="D37" s="189" t="e">
        <f>((A37*Coeficientes!C16)-1)*$B$2</f>
        <v>#REF!</v>
      </c>
      <c r="G37" s="189" t="e">
        <f t="shared" si="3"/>
        <v>#REF!</v>
      </c>
      <c r="I37" s="202" t="e">
        <f t="shared" si="4"/>
        <v>#REF!</v>
      </c>
      <c r="J37" s="189" t="e">
        <f t="shared" si="5"/>
        <v>#REF!</v>
      </c>
      <c r="K37" s="189" t="e">
        <f t="shared" si="6"/>
        <v>#REF!</v>
      </c>
    </row>
    <row r="40" spans="1:11" x14ac:dyDescent="0.2">
      <c r="A40" s="188" t="s">
        <v>897</v>
      </c>
      <c r="B40" s="189"/>
      <c r="C40" s="189"/>
      <c r="D40" s="189"/>
    </row>
    <row r="41" spans="1:11" x14ac:dyDescent="0.2">
      <c r="A41" s="191" t="s">
        <v>896</v>
      </c>
      <c r="B41" s="189" t="s">
        <v>94</v>
      </c>
      <c r="C41" s="189"/>
      <c r="D41" s="189" t="s">
        <v>895</v>
      </c>
      <c r="G41" s="188" t="s">
        <v>894</v>
      </c>
      <c r="I41" s="201" t="s">
        <v>136</v>
      </c>
      <c r="J41" s="188" t="s">
        <v>137</v>
      </c>
      <c r="K41" s="188" t="s">
        <v>95</v>
      </c>
    </row>
    <row r="42" spans="1:11" ht="15" x14ac:dyDescent="0.25">
      <c r="A42" s="191">
        <v>1</v>
      </c>
      <c r="B42" s="189" t="e">
        <f t="shared" ref="B42:B52" si="7">$B$2</f>
        <v>#REF!</v>
      </c>
      <c r="C42" s="189"/>
      <c r="D42" s="257" t="e">
        <f>((A42*Coeficientes!D5)-1)*$B$2</f>
        <v>#REF!</v>
      </c>
      <c r="G42" s="189" t="e">
        <f t="shared" ref="G42:G52" si="8">$B$3</f>
        <v>#REF!</v>
      </c>
      <c r="I42" s="196" t="e">
        <f t="shared" ref="I42:I52" si="9">(B42+D42+G42)*$B$4</f>
        <v>#REF!</v>
      </c>
      <c r="J42" s="189" t="e">
        <f t="shared" ref="J42:J52" si="10">B42+D42+G42+I42</f>
        <v>#REF!</v>
      </c>
      <c r="K42" s="189" t="e">
        <f t="shared" ref="K42:K52" si="11">H9</f>
        <v>#REF!</v>
      </c>
    </row>
    <row r="43" spans="1:11" ht="15" x14ac:dyDescent="0.25">
      <c r="A43" s="191">
        <v>2</v>
      </c>
      <c r="B43" s="189" t="e">
        <f t="shared" si="7"/>
        <v>#REF!</v>
      </c>
      <c r="C43" s="189"/>
      <c r="D43" s="257" t="e">
        <f>((A43*Coeficientes!D6)-1)*$B$2</f>
        <v>#REF!</v>
      </c>
      <c r="G43" s="189" t="e">
        <f t="shared" si="8"/>
        <v>#REF!</v>
      </c>
      <c r="I43" s="196" t="e">
        <f t="shared" si="9"/>
        <v>#REF!</v>
      </c>
      <c r="J43" s="189" t="e">
        <f t="shared" si="10"/>
        <v>#REF!</v>
      </c>
      <c r="K43" s="189" t="e">
        <f t="shared" si="11"/>
        <v>#REF!</v>
      </c>
    </row>
    <row r="44" spans="1:11" ht="15" x14ac:dyDescent="0.25">
      <c r="A44" s="191">
        <v>3</v>
      </c>
      <c r="B44" s="189" t="e">
        <f t="shared" si="7"/>
        <v>#REF!</v>
      </c>
      <c r="D44" s="257" t="e">
        <f>((A44*Coeficientes!D7)-1)*$B$2</f>
        <v>#REF!</v>
      </c>
      <c r="G44" s="189" t="e">
        <f t="shared" si="8"/>
        <v>#REF!</v>
      </c>
      <c r="I44" s="196" t="e">
        <f t="shared" si="9"/>
        <v>#REF!</v>
      </c>
      <c r="J44" s="189" t="e">
        <f t="shared" si="10"/>
        <v>#REF!</v>
      </c>
      <c r="K44" s="189" t="e">
        <f t="shared" si="11"/>
        <v>#REF!</v>
      </c>
    </row>
    <row r="45" spans="1:11" s="197" customFormat="1" ht="15" x14ac:dyDescent="0.25">
      <c r="A45" s="200">
        <v>4</v>
      </c>
      <c r="B45" s="198" t="e">
        <f t="shared" si="7"/>
        <v>#REF!</v>
      </c>
      <c r="D45" s="257" t="e">
        <f>((A45*Coeficientes!D8)-1)*$B$2</f>
        <v>#REF!</v>
      </c>
      <c r="G45" s="198" t="e">
        <f t="shared" si="8"/>
        <v>#REF!</v>
      </c>
      <c r="I45" s="199" t="e">
        <f t="shared" si="9"/>
        <v>#REF!</v>
      </c>
      <c r="J45" s="198" t="e">
        <f t="shared" si="10"/>
        <v>#REF!</v>
      </c>
      <c r="K45" s="198" t="e">
        <f t="shared" si="11"/>
        <v>#REF!</v>
      </c>
    </row>
    <row r="46" spans="1:11" ht="15" x14ac:dyDescent="0.25">
      <c r="A46" s="191">
        <v>5</v>
      </c>
      <c r="B46" s="189" t="e">
        <f t="shared" si="7"/>
        <v>#REF!</v>
      </c>
      <c r="D46" s="257" t="e">
        <f>((A46*Coeficientes!D9)-1)*$B$2</f>
        <v>#REF!</v>
      </c>
      <c r="G46" s="189" t="e">
        <f t="shared" si="8"/>
        <v>#REF!</v>
      </c>
      <c r="I46" s="196" t="e">
        <f t="shared" si="9"/>
        <v>#REF!</v>
      </c>
      <c r="J46" s="189" t="e">
        <f t="shared" si="10"/>
        <v>#REF!</v>
      </c>
      <c r="K46" s="189" t="e">
        <f t="shared" si="11"/>
        <v>#REF!</v>
      </c>
    </row>
    <row r="47" spans="1:11" ht="15" x14ac:dyDescent="0.25">
      <c r="A47" s="191">
        <v>6</v>
      </c>
      <c r="B47" s="189" t="e">
        <f t="shared" si="7"/>
        <v>#REF!</v>
      </c>
      <c r="D47" s="257" t="e">
        <f>((A47*Coeficientes!D10)-1)*$B$2</f>
        <v>#REF!</v>
      </c>
      <c r="G47" s="189" t="e">
        <f t="shared" si="8"/>
        <v>#REF!</v>
      </c>
      <c r="I47" s="196" t="e">
        <f t="shared" si="9"/>
        <v>#REF!</v>
      </c>
      <c r="J47" s="189" t="e">
        <f t="shared" si="10"/>
        <v>#REF!</v>
      </c>
      <c r="K47" s="189" t="e">
        <f t="shared" si="11"/>
        <v>#REF!</v>
      </c>
    </row>
    <row r="48" spans="1:11" s="197" customFormat="1" ht="15" x14ac:dyDescent="0.25">
      <c r="A48" s="200">
        <v>7</v>
      </c>
      <c r="B48" s="198" t="e">
        <f t="shared" si="7"/>
        <v>#REF!</v>
      </c>
      <c r="D48" s="257" t="e">
        <f>((A48*Coeficientes!D11)-1)*$B$2</f>
        <v>#REF!</v>
      </c>
      <c r="G48" s="198" t="e">
        <f t="shared" si="8"/>
        <v>#REF!</v>
      </c>
      <c r="I48" s="199" t="e">
        <f t="shared" si="9"/>
        <v>#REF!</v>
      </c>
      <c r="J48" s="198" t="e">
        <f t="shared" si="10"/>
        <v>#REF!</v>
      </c>
      <c r="K48" s="198" t="e">
        <f t="shared" si="11"/>
        <v>#REF!</v>
      </c>
    </row>
    <row r="49" spans="1:11" ht="15" x14ac:dyDescent="0.25">
      <c r="A49" s="191">
        <v>8</v>
      </c>
      <c r="B49" s="189" t="e">
        <f t="shared" si="7"/>
        <v>#REF!</v>
      </c>
      <c r="D49" s="257" t="e">
        <f>((A49*Coeficientes!D12)-1)*$B$2</f>
        <v>#REF!</v>
      </c>
      <c r="G49" s="189" t="e">
        <f t="shared" si="8"/>
        <v>#REF!</v>
      </c>
      <c r="I49" s="196" t="e">
        <f t="shared" si="9"/>
        <v>#REF!</v>
      </c>
      <c r="J49" s="189" t="e">
        <f t="shared" si="10"/>
        <v>#REF!</v>
      </c>
      <c r="K49" s="189" t="e">
        <f t="shared" si="11"/>
        <v>#REF!</v>
      </c>
    </row>
    <row r="50" spans="1:11" ht="15" x14ac:dyDescent="0.25">
      <c r="A50" s="191">
        <v>9</v>
      </c>
      <c r="B50" s="189" t="e">
        <f t="shared" si="7"/>
        <v>#REF!</v>
      </c>
      <c r="D50" s="257" t="e">
        <f>((A50*Coeficientes!D13)-1)*$B$2</f>
        <v>#REF!</v>
      </c>
      <c r="G50" s="189" t="e">
        <f t="shared" si="8"/>
        <v>#REF!</v>
      </c>
      <c r="I50" s="196" t="e">
        <f t="shared" si="9"/>
        <v>#REF!</v>
      </c>
      <c r="J50" s="189" t="e">
        <f t="shared" si="10"/>
        <v>#REF!</v>
      </c>
      <c r="K50" s="189" t="e">
        <f t="shared" si="11"/>
        <v>#REF!</v>
      </c>
    </row>
    <row r="51" spans="1:11" ht="15" x14ac:dyDescent="0.25">
      <c r="A51" s="191">
        <v>10</v>
      </c>
      <c r="B51" s="189" t="e">
        <f t="shared" si="7"/>
        <v>#REF!</v>
      </c>
      <c r="D51" s="257" t="e">
        <f>((A51*Coeficientes!D14)-1)*$B$2</f>
        <v>#REF!</v>
      </c>
      <c r="G51" s="189" t="e">
        <f t="shared" si="8"/>
        <v>#REF!</v>
      </c>
      <c r="I51" s="196" t="e">
        <f t="shared" si="9"/>
        <v>#REF!</v>
      </c>
      <c r="J51" s="189" t="e">
        <f t="shared" si="10"/>
        <v>#REF!</v>
      </c>
      <c r="K51" s="189" t="e">
        <f t="shared" si="11"/>
        <v>#REF!</v>
      </c>
    </row>
    <row r="52" spans="1:11" s="192" customFormat="1" ht="15" x14ac:dyDescent="0.25">
      <c r="A52" s="195">
        <v>11</v>
      </c>
      <c r="B52" s="193" t="e">
        <f t="shared" si="7"/>
        <v>#REF!</v>
      </c>
      <c r="D52" s="257" t="e">
        <f>((A52*Coeficientes!D15)-1)*$B$2</f>
        <v>#REF!</v>
      </c>
      <c r="G52" s="193" t="e">
        <f t="shared" si="8"/>
        <v>#REF!</v>
      </c>
      <c r="I52" s="194" t="e">
        <f t="shared" si="9"/>
        <v>#REF!</v>
      </c>
      <c r="J52" s="193" t="e">
        <f t="shared" si="10"/>
        <v>#REF!</v>
      </c>
      <c r="K52" s="193" t="e">
        <f t="shared" si="11"/>
        <v>#REF!</v>
      </c>
    </row>
    <row r="53" spans="1:11" x14ac:dyDescent="0.2">
      <c r="A53" s="191"/>
      <c r="B53" s="189"/>
      <c r="D53" s="189"/>
      <c r="G53" s="189"/>
      <c r="I53" s="190"/>
      <c r="J53" s="189"/>
      <c r="K53" s="189"/>
    </row>
  </sheetData>
  <mergeCells count="3">
    <mergeCell ref="A1:D1"/>
    <mergeCell ref="B7:D7"/>
    <mergeCell ref="F7:H7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35</vt:i4>
      </vt:variant>
    </vt:vector>
  </HeadingPairs>
  <TitlesOfParts>
    <vt:vector size="45" baseType="lpstr">
      <vt:lpstr>Quest</vt:lpstr>
      <vt:lpstr>Apoio Taxas</vt:lpstr>
      <vt:lpstr>Cobs. Adicionais</vt:lpstr>
      <vt:lpstr>Agravos</vt:lpstr>
      <vt:lpstr>Capa</vt:lpstr>
      <vt:lpstr>Plan1</vt:lpstr>
      <vt:lpstr>Reports</vt:lpstr>
      <vt:lpstr>Suporte</vt:lpstr>
      <vt:lpstr>Parcelamento</vt:lpstr>
      <vt:lpstr>Coeficientes</vt:lpstr>
      <vt:lpstr>Suporte!Aeronautico</vt:lpstr>
      <vt:lpstr>Suporte!Aplica</vt:lpstr>
      <vt:lpstr>Capa!Area_de_impressao</vt:lpstr>
      <vt:lpstr>Quest!Area_de_impressao</vt:lpstr>
      <vt:lpstr>Suporte!Caracteristica</vt:lpstr>
      <vt:lpstr>categoria_ress</vt:lpstr>
      <vt:lpstr>Suporte!CDC</vt:lpstr>
      <vt:lpstr>Suporte!Contratacao</vt:lpstr>
      <vt:lpstr>Suporte!Decidir</vt:lpstr>
      <vt:lpstr>Suporte!Demanda</vt:lpstr>
      <vt:lpstr>Suporte!Grupo</vt:lpstr>
      <vt:lpstr>Suporte!Maritimos</vt:lpstr>
      <vt:lpstr>Suporte!Modalidades_Aeronautico</vt:lpstr>
      <vt:lpstr>Suporte!Modalidades_Maritimos</vt:lpstr>
      <vt:lpstr>Suporte!Modalidades_Patrimonial</vt:lpstr>
      <vt:lpstr>Suporte!Modalidades_Responsabilidades</vt:lpstr>
      <vt:lpstr>Suporte!Modalidades_Riscos_Especiais</vt:lpstr>
      <vt:lpstr>Suporte!Modalidades_Riscos_Financeiros</vt:lpstr>
      <vt:lpstr>Suporte!Modalidades_Transporte</vt:lpstr>
      <vt:lpstr>Suporte!Moeda</vt:lpstr>
      <vt:lpstr>Suporte!motivo_nao_emissao</vt:lpstr>
      <vt:lpstr>Suporte!Negocio</vt:lpstr>
      <vt:lpstr>Suporte!Parcelamento</vt:lpstr>
      <vt:lpstr>Suporte!Patrimonial</vt:lpstr>
      <vt:lpstr>Suporte!Projeto</vt:lpstr>
      <vt:lpstr>Suporte!Responsabilidades</vt:lpstr>
      <vt:lpstr>Suporte!Resseguro</vt:lpstr>
      <vt:lpstr>Suporte!Riscos_Especiais</vt:lpstr>
      <vt:lpstr>Suporte!Riscos_Financeiros</vt:lpstr>
      <vt:lpstr>Suporte!Secoes</vt:lpstr>
      <vt:lpstr>Suporte!SIC_CODE</vt:lpstr>
      <vt:lpstr>Quest!Titulos_de_impressao</vt:lpstr>
      <vt:lpstr>Suporte!Transporte</vt:lpstr>
      <vt:lpstr>Suporte!Vazio</vt:lpstr>
      <vt:lpstr>vlrpg30</vt:lpstr>
    </vt:vector>
  </TitlesOfParts>
  <Company>Fairfax Brasil Seguros Corporativos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Pricing - Náutico FFB</dc:title>
  <dc:subject>Precificação Autmática de Náutico</dc:subject>
  <dc:creator>Denis Oliveira</dc:creator>
  <cp:lastModifiedBy>Caroline Rodrigues Rossi</cp:lastModifiedBy>
  <cp:revision>79</cp:revision>
  <cp:lastPrinted>2022-07-22T19:29:48Z</cp:lastPrinted>
  <dcterms:created xsi:type="dcterms:W3CDTF">2006-09-25T12:47:36Z</dcterms:created>
  <dcterms:modified xsi:type="dcterms:W3CDTF">2025-01-27T14:01:03Z</dcterms:modified>
  <cp:contentStatus>Parametrização</cp:contentStatus>
  <cp:version>0,6</cp:version>
</cp:coreProperties>
</file>